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CPRP\GHG Inventory and Transportation\CFS\Capacity crediting\CONFIDENTIAL-FCI Applications\Application Template\"/>
    </mc:Choice>
  </mc:AlternateContent>
  <xr:revisionPtr revIDLastSave="0" documentId="13_ncr:1_{4A55DD66-A37A-48D9-BE0A-CCC7998AB846}" xr6:coauthVersionLast="47" xr6:coauthVersionMax="47" xr10:uidLastSave="{00000000-0000-0000-0000-000000000000}"/>
  <workbookProtection workbookAlgorithmName="SHA-512" workbookHashValue="4ss1rU+6hA0j4RC+pYrOWP45M3cB8bmYSqJbqAQtDh89Mzxlzh+sYoxOvpMCx4zy8kN49IvHMZdZAyH+GuptCA==" workbookSaltValue="I7jXZFf45I6jz8yVCWIWNw==" workbookSpinCount="100000" lockStructure="1"/>
  <bookViews>
    <workbookView xWindow="-39315" yWindow="1290" windowWidth="34035" windowHeight="18585" xr2:uid="{3F1FF329-6D21-478C-825D-857FD7D82AD8}"/>
  </bookViews>
  <sheets>
    <sheet name="Read Me" sheetId="1" r:id="rId1"/>
    <sheet name="Application" sheetId="3" r:id="rId2"/>
    <sheet name="FSE IDs" sheetId="8" r:id="rId3"/>
    <sheet name="&lt;24 hrs" sheetId="6" r:id="rId4"/>
    <sheet name="&gt;1500kW" sheetId="7" r:id="rId5"/>
    <sheet name="HIDE - Report" sheetId="9" state="hidden" r:id="rId6"/>
    <sheet name="HIDE - Lists" sheetId="4" state="hidden" r:id="rId7"/>
    <sheet name="HIDE - Completeness" sheetId="5" state="hidden" r:id="rId8"/>
  </sheets>
  <externalReferences>
    <externalReference r:id="rId9"/>
  </externalReferences>
  <definedNames>
    <definedName name="Number_FSE">[1]Application!$K$52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9" l="1"/>
  <c r="B35" i="5"/>
  <c r="C35" i="5"/>
  <c r="A31" i="5"/>
  <c r="B31" i="5"/>
  <c r="C31" i="5"/>
  <c r="F50" i="3"/>
  <c r="AP8" i="9"/>
  <c r="AF8" i="9"/>
  <c r="V8" i="9"/>
  <c r="I42" i="3"/>
  <c r="C33" i="5"/>
  <c r="B33" i="5"/>
  <c r="A33" i="5"/>
  <c r="AN8" i="9"/>
  <c r="AD8" i="9"/>
  <c r="G54" i="3" a="1"/>
  <c r="G54" i="3" s="1"/>
  <c r="A27" i="5" l="1"/>
  <c r="R8" i="9"/>
  <c r="AW8" i="9"/>
  <c r="AT8" i="9"/>
  <c r="AS8" i="9"/>
  <c r="AR8" i="9"/>
  <c r="AO8" i="9"/>
  <c r="AM8" i="9"/>
  <c r="AJ8" i="9"/>
  <c r="AI8" i="9"/>
  <c r="AH8" i="9"/>
  <c r="AC8" i="9"/>
  <c r="Z8" i="9"/>
  <c r="Y8" i="9"/>
  <c r="X8" i="9"/>
  <c r="AQ8" i="9"/>
  <c r="AG8" i="9"/>
  <c r="W8" i="9"/>
  <c r="AX8" i="9" l="1"/>
  <c r="S8" i="9"/>
  <c r="AE8" i="9"/>
  <c r="U8" i="9"/>
  <c r="T8" i="9"/>
  <c r="Q8" i="9"/>
  <c r="N8" i="9"/>
  <c r="M8" i="9"/>
  <c r="L8" i="9"/>
  <c r="K8" i="9"/>
  <c r="J8" i="9"/>
  <c r="I8" i="9"/>
  <c r="H8" i="9"/>
  <c r="G8" i="9"/>
  <c r="F8" i="9"/>
  <c r="E8" i="9"/>
  <c r="D8" i="9"/>
  <c r="AE11" i="9"/>
  <c r="AD11" i="9"/>
  <c r="H11" i="8" a="1"/>
  <c r="H11" i="8" s="1"/>
  <c r="H12" i="8" a="1"/>
  <c r="H12" i="8" s="1"/>
  <c r="H13" i="8" a="1"/>
  <c r="H13" i="8" s="1"/>
  <c r="H14" i="8" a="1"/>
  <c r="H14" i="8" s="1"/>
  <c r="H15" i="8" a="1"/>
  <c r="H15" i="8" s="1"/>
  <c r="H16" i="8" a="1"/>
  <c r="H16" i="8" s="1"/>
  <c r="H17" i="8" a="1"/>
  <c r="H17" i="8" s="1"/>
  <c r="H18" i="8" a="1"/>
  <c r="H18" i="8" s="1"/>
  <c r="H19" i="8" a="1"/>
  <c r="H19" i="8" s="1"/>
  <c r="H20" i="8" a="1"/>
  <c r="H20" i="8" s="1"/>
  <c r="H21" i="8" a="1"/>
  <c r="H21" i="8" s="1"/>
  <c r="H22" i="8" a="1"/>
  <c r="H22" i="8" s="1"/>
  <c r="H23" i="8" a="1"/>
  <c r="H23" i="8" s="1"/>
  <c r="H24" i="8" a="1"/>
  <c r="H24" i="8" s="1"/>
  <c r="H25" i="8" a="1"/>
  <c r="H25" i="8" s="1"/>
  <c r="H26" i="8" a="1"/>
  <c r="H26" i="8" s="1"/>
  <c r="H27" i="8" a="1"/>
  <c r="H27" i="8" s="1"/>
  <c r="H28" i="8" a="1"/>
  <c r="H28" i="8" s="1"/>
  <c r="H29" i="8" a="1"/>
  <c r="H29" i="8" s="1"/>
  <c r="H30" i="8" a="1"/>
  <c r="H30" i="8" s="1"/>
  <c r="H31" i="8" a="1"/>
  <c r="H31" i="8" s="1"/>
  <c r="H32" i="8" a="1"/>
  <c r="H32" i="8" s="1"/>
  <c r="H33" i="8" a="1"/>
  <c r="H33" i="8" s="1"/>
  <c r="H34" i="8" a="1"/>
  <c r="H34" i="8" s="1"/>
  <c r="H35" i="8" a="1"/>
  <c r="H35" i="8" s="1"/>
  <c r="H36" i="8" a="1"/>
  <c r="H36" i="8" s="1"/>
  <c r="H37" i="8" a="1"/>
  <c r="H37" i="8" s="1"/>
  <c r="H38" i="8" a="1"/>
  <c r="H38" i="8" s="1"/>
  <c r="H39" i="8" a="1"/>
  <c r="H39" i="8" s="1"/>
  <c r="H40" i="8" a="1"/>
  <c r="H40" i="8" s="1"/>
  <c r="H41" i="8" a="1"/>
  <c r="H41" i="8" s="1"/>
  <c r="H42" i="8" a="1"/>
  <c r="H42" i="8" s="1"/>
  <c r="H43" i="8" a="1"/>
  <c r="H43" i="8" s="1"/>
  <c r="H44" i="8" a="1"/>
  <c r="H44" i="8" s="1"/>
  <c r="H45" i="8" a="1"/>
  <c r="H45" i="8" s="1"/>
  <c r="H46" i="8" a="1"/>
  <c r="H46" i="8" s="1"/>
  <c r="H47" i="8" a="1"/>
  <c r="H47" i="8" s="1"/>
  <c r="H48" i="8" a="1"/>
  <c r="H48" i="8" s="1"/>
  <c r="H49" i="8" a="1"/>
  <c r="H49" i="8" s="1"/>
  <c r="H50" i="8" a="1"/>
  <c r="H50" i="8" s="1"/>
  <c r="H51" i="8" a="1"/>
  <c r="H51" i="8" s="1"/>
  <c r="H52" i="8" a="1"/>
  <c r="H52" i="8" s="1"/>
  <c r="H53" i="8" a="1"/>
  <c r="H53" i="8" s="1"/>
  <c r="H54" i="8" a="1"/>
  <c r="H54" i="8" s="1"/>
  <c r="H55" i="8" a="1"/>
  <c r="H55" i="8" s="1"/>
  <c r="H56" i="8" a="1"/>
  <c r="H56" i="8" s="1"/>
  <c r="H57" i="8" a="1"/>
  <c r="H57" i="8" s="1"/>
  <c r="H58" i="8" a="1"/>
  <c r="H58" i="8" s="1"/>
  <c r="H59" i="8" a="1"/>
  <c r="H59" i="8" s="1"/>
  <c r="H60" i="8" a="1"/>
  <c r="H60" i="8" s="1"/>
  <c r="H61" i="8" a="1"/>
  <c r="H61" i="8" s="1"/>
  <c r="H62" i="8" a="1"/>
  <c r="H62" i="8" s="1"/>
  <c r="H63" i="8" a="1"/>
  <c r="H63" i="8" s="1"/>
  <c r="H64" i="8" a="1"/>
  <c r="H64" i="8" s="1"/>
  <c r="H65" i="8" a="1"/>
  <c r="H65" i="8" s="1"/>
  <c r="H66" i="8" a="1"/>
  <c r="H66" i="8" s="1"/>
  <c r="H67" i="8" a="1"/>
  <c r="H67" i="8" s="1"/>
  <c r="H68" i="8" a="1"/>
  <c r="H68" i="8" s="1"/>
  <c r="H69" i="8" a="1"/>
  <c r="H69" i="8" s="1"/>
  <c r="H70" i="8" a="1"/>
  <c r="H70" i="8" s="1"/>
  <c r="H71" i="8" a="1"/>
  <c r="H71" i="8" s="1"/>
  <c r="H72" i="8" a="1"/>
  <c r="H72" i="8" s="1"/>
  <c r="H73" i="8" a="1"/>
  <c r="H73" i="8" s="1"/>
  <c r="H74" i="8" a="1"/>
  <c r="H74" i="8" s="1"/>
  <c r="H75" i="8" a="1"/>
  <c r="H75" i="8" s="1"/>
  <c r="H76" i="8" a="1"/>
  <c r="H76" i="8" s="1"/>
  <c r="H77" i="8" a="1"/>
  <c r="H77" i="8" s="1"/>
  <c r="H78" i="8" a="1"/>
  <c r="H78" i="8" s="1"/>
  <c r="H79" i="8" a="1"/>
  <c r="H79" i="8" s="1"/>
  <c r="H80" i="8" a="1"/>
  <c r="H80" i="8" s="1"/>
  <c r="H81" i="8" a="1"/>
  <c r="H81" i="8" s="1"/>
  <c r="H82" i="8" a="1"/>
  <c r="H82" i="8" s="1"/>
  <c r="H83" i="8" a="1"/>
  <c r="H83" i="8" s="1"/>
  <c r="H84" i="8" a="1"/>
  <c r="H84" i="8" s="1"/>
  <c r="H85" i="8" a="1"/>
  <c r="H85" i="8" s="1"/>
  <c r="H86" i="8" a="1"/>
  <c r="H86" i="8" s="1"/>
  <c r="H87" i="8" a="1"/>
  <c r="H87" i="8" s="1"/>
  <c r="H88" i="8" a="1"/>
  <c r="H88" i="8" s="1"/>
  <c r="H89" i="8" a="1"/>
  <c r="H89" i="8" s="1"/>
  <c r="H90" i="8" a="1"/>
  <c r="H90" i="8" s="1"/>
  <c r="H91" i="8" a="1"/>
  <c r="H91" i="8" s="1"/>
  <c r="H92" i="8" a="1"/>
  <c r="H92" i="8" s="1"/>
  <c r="H93" i="8" a="1"/>
  <c r="H93" i="8" s="1"/>
  <c r="H94" i="8" a="1"/>
  <c r="H94" i="8" s="1"/>
  <c r="H95" i="8" a="1"/>
  <c r="H95" i="8" s="1"/>
  <c r="H96" i="8" a="1"/>
  <c r="H96" i="8" s="1"/>
  <c r="H97" i="8" a="1"/>
  <c r="H97" i="8" s="1"/>
  <c r="H98" i="8" a="1"/>
  <c r="H98" i="8" s="1"/>
  <c r="H99" i="8" a="1"/>
  <c r="H99" i="8" s="1"/>
  <c r="H100" i="8" a="1"/>
  <c r="H100" i="8" s="1"/>
  <c r="H101" i="8" a="1"/>
  <c r="H101" i="8" s="1"/>
  <c r="H102" i="8" a="1"/>
  <c r="H102" i="8" s="1"/>
  <c r="H103" i="8" a="1"/>
  <c r="H103" i="8" s="1"/>
  <c r="H104" i="8" a="1"/>
  <c r="H104" i="8" s="1"/>
  <c r="H105" i="8" a="1"/>
  <c r="H105" i="8" s="1"/>
  <c r="H106" i="8" a="1"/>
  <c r="H106" i="8" s="1"/>
  <c r="H107" i="8" a="1"/>
  <c r="H107" i="8" s="1"/>
  <c r="H108" i="8" a="1"/>
  <c r="H108" i="8" s="1"/>
  <c r="H109" i="8" a="1"/>
  <c r="H109" i="8" s="1"/>
  <c r="H110" i="8" a="1"/>
  <c r="H110" i="8" s="1"/>
  <c r="H111" i="8" a="1"/>
  <c r="H111" i="8" s="1"/>
  <c r="H112" i="8" a="1"/>
  <c r="H112" i="8" s="1"/>
  <c r="H113" i="8" a="1"/>
  <c r="H113" i="8" s="1"/>
  <c r="H114" i="8" a="1"/>
  <c r="H114" i="8" s="1"/>
  <c r="H115" i="8" a="1"/>
  <c r="H115" i="8" s="1"/>
  <c r="H116" i="8" a="1"/>
  <c r="H116" i="8" s="1"/>
  <c r="H117" i="8" a="1"/>
  <c r="H117" i="8" s="1"/>
  <c r="H118" i="8" a="1"/>
  <c r="H118" i="8" s="1"/>
  <c r="H119" i="8" a="1"/>
  <c r="H119" i="8" s="1"/>
  <c r="H120" i="8" a="1"/>
  <c r="H120" i="8" s="1"/>
  <c r="H121" i="8" a="1"/>
  <c r="H121" i="8" s="1"/>
  <c r="H122" i="8" a="1"/>
  <c r="H122" i="8" s="1"/>
  <c r="H123" i="8" a="1"/>
  <c r="H123" i="8" s="1"/>
  <c r="H124" i="8" a="1"/>
  <c r="H124" i="8" s="1"/>
  <c r="H125" i="8" a="1"/>
  <c r="H125" i="8" s="1"/>
  <c r="H126" i="8" a="1"/>
  <c r="H126" i="8" s="1"/>
  <c r="H127" i="8" a="1"/>
  <c r="H127" i="8" s="1"/>
  <c r="H128" i="8" a="1"/>
  <c r="H128" i="8" s="1"/>
  <c r="H129" i="8" a="1"/>
  <c r="H129" i="8" s="1"/>
  <c r="H130" i="8" a="1"/>
  <c r="H130" i="8" s="1"/>
  <c r="H131" i="8" a="1"/>
  <c r="H131" i="8" s="1"/>
  <c r="H132" i="8" a="1"/>
  <c r="H132" i="8" s="1"/>
  <c r="H133" i="8" a="1"/>
  <c r="H133" i="8" s="1"/>
  <c r="H134" i="8" a="1"/>
  <c r="H134" i="8" s="1"/>
  <c r="H135" i="8" a="1"/>
  <c r="H135" i="8" s="1"/>
  <c r="H136" i="8" a="1"/>
  <c r="H136" i="8" s="1"/>
  <c r="H137" i="8" a="1"/>
  <c r="H137" i="8" s="1"/>
  <c r="H138" i="8" a="1"/>
  <c r="H138" i="8" s="1"/>
  <c r="H139" i="8" a="1"/>
  <c r="H139" i="8" s="1"/>
  <c r="H140" i="8" a="1"/>
  <c r="H140" i="8" s="1"/>
  <c r="H141" i="8" a="1"/>
  <c r="H141" i="8" s="1"/>
  <c r="H142" i="8" a="1"/>
  <c r="H142" i="8" s="1"/>
  <c r="H143" i="8" a="1"/>
  <c r="H143" i="8" s="1"/>
  <c r="H144" i="8" a="1"/>
  <c r="H144" i="8" s="1"/>
  <c r="H145" i="8" a="1"/>
  <c r="H145" i="8" s="1"/>
  <c r="H146" i="8" a="1"/>
  <c r="H146" i="8" s="1"/>
  <c r="H147" i="8" a="1"/>
  <c r="H147" i="8" s="1"/>
  <c r="H148" i="8" a="1"/>
  <c r="H148" i="8" s="1"/>
  <c r="H149" i="8" a="1"/>
  <c r="H149" i="8" s="1"/>
  <c r="H150" i="8" a="1"/>
  <c r="H150" i="8" s="1"/>
  <c r="H151" i="8" a="1"/>
  <c r="H151" i="8" s="1"/>
  <c r="H152" i="8" a="1"/>
  <c r="H152" i="8" s="1"/>
  <c r="H153" i="8" a="1"/>
  <c r="H153" i="8" s="1"/>
  <c r="H154" i="8" a="1"/>
  <c r="H154" i="8" s="1"/>
  <c r="H155" i="8" a="1"/>
  <c r="H155" i="8" s="1"/>
  <c r="H156" i="8" a="1"/>
  <c r="H156" i="8" s="1"/>
  <c r="H157" i="8" a="1"/>
  <c r="H157" i="8" s="1"/>
  <c r="H158" i="8" a="1"/>
  <c r="H158" i="8" s="1"/>
  <c r="H159" i="8" a="1"/>
  <c r="H159" i="8" s="1"/>
  <c r="H160" i="8" a="1"/>
  <c r="H160" i="8" s="1"/>
  <c r="H161" i="8" a="1"/>
  <c r="H161" i="8" s="1"/>
  <c r="H162" i="8" a="1"/>
  <c r="H162" i="8" s="1"/>
  <c r="H163" i="8" a="1"/>
  <c r="H163" i="8" s="1"/>
  <c r="H164" i="8" a="1"/>
  <c r="H164" i="8" s="1"/>
  <c r="H165" i="8" a="1"/>
  <c r="H165" i="8" s="1"/>
  <c r="H166" i="8" a="1"/>
  <c r="H166" i="8" s="1"/>
  <c r="H167" i="8" a="1"/>
  <c r="H167" i="8" s="1"/>
  <c r="H168" i="8" a="1"/>
  <c r="H168" i="8" s="1"/>
  <c r="H169" i="8" a="1"/>
  <c r="H169" i="8" s="1"/>
  <c r="H170" i="8" a="1"/>
  <c r="H170" i="8" s="1"/>
  <c r="H171" i="8" a="1"/>
  <c r="H171" i="8" s="1"/>
  <c r="H172" i="8" a="1"/>
  <c r="H172" i="8" s="1"/>
  <c r="H173" i="8" a="1"/>
  <c r="H173" i="8" s="1"/>
  <c r="H174" i="8" a="1"/>
  <c r="H174" i="8" s="1"/>
  <c r="H175" i="8" a="1"/>
  <c r="H175" i="8" s="1"/>
  <c r="H176" i="8" a="1"/>
  <c r="H176" i="8" s="1"/>
  <c r="H177" i="8" a="1"/>
  <c r="H177" i="8" s="1"/>
  <c r="H178" i="8" a="1"/>
  <c r="H178" i="8" s="1"/>
  <c r="H179" i="8" a="1"/>
  <c r="H179" i="8" s="1"/>
  <c r="H180" i="8" a="1"/>
  <c r="H180" i="8" s="1"/>
  <c r="H181" i="8" a="1"/>
  <c r="H181" i="8" s="1"/>
  <c r="H182" i="8" a="1"/>
  <c r="H182" i="8" s="1"/>
  <c r="H183" i="8" a="1"/>
  <c r="H183" i="8" s="1"/>
  <c r="H184" i="8" a="1"/>
  <c r="H184" i="8" s="1"/>
  <c r="H185" i="8" a="1"/>
  <c r="H185" i="8" s="1"/>
  <c r="H186" i="8" a="1"/>
  <c r="H186" i="8" s="1"/>
  <c r="H187" i="8" a="1"/>
  <c r="H187" i="8" s="1"/>
  <c r="H188" i="8" a="1"/>
  <c r="H188" i="8" s="1"/>
  <c r="H189" i="8" a="1"/>
  <c r="H189" i="8" s="1"/>
  <c r="H190" i="8" a="1"/>
  <c r="H190" i="8" s="1"/>
  <c r="H191" i="8" a="1"/>
  <c r="H191" i="8" s="1"/>
  <c r="H192" i="8" a="1"/>
  <c r="H192" i="8" s="1"/>
  <c r="H193" i="8" a="1"/>
  <c r="H193" i="8" s="1"/>
  <c r="H194" i="8" a="1"/>
  <c r="H194" i="8" s="1"/>
  <c r="H195" i="8" a="1"/>
  <c r="H195" i="8" s="1"/>
  <c r="H196" i="8" a="1"/>
  <c r="H196" i="8" s="1"/>
  <c r="H197" i="8" a="1"/>
  <c r="H197" i="8" s="1"/>
  <c r="H198" i="8" a="1"/>
  <c r="H198" i="8" s="1"/>
  <c r="H199" i="8" a="1"/>
  <c r="H199" i="8" s="1"/>
  <c r="H200" i="8" a="1"/>
  <c r="H200" i="8" s="1"/>
  <c r="H201" i="8" a="1"/>
  <c r="H201" i="8" s="1"/>
  <c r="H202" i="8" a="1"/>
  <c r="H202" i="8" s="1"/>
  <c r="H203" i="8" a="1"/>
  <c r="H203" i="8" s="1"/>
  <c r="H204" i="8" a="1"/>
  <c r="H204" i="8" s="1"/>
  <c r="H205" i="8" a="1"/>
  <c r="H205" i="8" s="1"/>
  <c r="H206" i="8" a="1"/>
  <c r="H206" i="8" s="1"/>
  <c r="H207" i="8" a="1"/>
  <c r="H207" i="8" s="1"/>
  <c r="H208" i="8" a="1"/>
  <c r="H208" i="8" s="1"/>
  <c r="H209" i="8" a="1"/>
  <c r="H209" i="8" s="1"/>
  <c r="H10" i="8" a="1"/>
  <c r="H10" i="8" s="1"/>
  <c r="G18" i="8" a="1"/>
  <c r="G18" i="8" s="1"/>
  <c r="G19" i="8" a="1"/>
  <c r="G19" i="8" s="1"/>
  <c r="G20" i="8" a="1"/>
  <c r="G20" i="8" s="1"/>
  <c r="G21" i="8" a="1"/>
  <c r="G21" i="8" s="1"/>
  <c r="G22" i="8" a="1"/>
  <c r="G22" i="8" s="1"/>
  <c r="G23" i="8" a="1"/>
  <c r="G23" i="8" s="1"/>
  <c r="G24" i="8" a="1"/>
  <c r="G24" i="8" s="1"/>
  <c r="G25" i="8" a="1"/>
  <c r="G25" i="8" s="1"/>
  <c r="G26" i="8" a="1"/>
  <c r="G26" i="8" s="1"/>
  <c r="G27" i="8" a="1"/>
  <c r="G27" i="8" s="1"/>
  <c r="G28" i="8" a="1"/>
  <c r="G28" i="8" s="1"/>
  <c r="G29" i="8" a="1"/>
  <c r="G29" i="8" s="1"/>
  <c r="G30" i="8" a="1"/>
  <c r="G30" i="8" s="1"/>
  <c r="G31" i="8" a="1"/>
  <c r="G31" i="8" s="1"/>
  <c r="G32" i="8" a="1"/>
  <c r="G32" i="8" s="1"/>
  <c r="G33" i="8" a="1"/>
  <c r="G33" i="8" s="1"/>
  <c r="G34" i="8" a="1"/>
  <c r="G34" i="8" s="1"/>
  <c r="G35" i="8" a="1"/>
  <c r="G35" i="8" s="1"/>
  <c r="G36" i="8" a="1"/>
  <c r="G36" i="8" s="1"/>
  <c r="G37" i="8" a="1"/>
  <c r="G37" i="8" s="1"/>
  <c r="G38" i="8" a="1"/>
  <c r="G38" i="8" s="1"/>
  <c r="G39" i="8" a="1"/>
  <c r="G39" i="8" s="1"/>
  <c r="G40" i="8" a="1"/>
  <c r="G40" i="8" s="1"/>
  <c r="G41" i="8" a="1"/>
  <c r="G41" i="8" s="1"/>
  <c r="G42" i="8" a="1"/>
  <c r="G42" i="8" s="1"/>
  <c r="G43" i="8" a="1"/>
  <c r="G43" i="8" s="1"/>
  <c r="G44" i="8" a="1"/>
  <c r="G44" i="8" s="1"/>
  <c r="G45" i="8" a="1"/>
  <c r="G45" i="8" s="1"/>
  <c r="G46" i="8" a="1"/>
  <c r="G46" i="8" s="1"/>
  <c r="G47" i="8" a="1"/>
  <c r="G47" i="8" s="1"/>
  <c r="G48" i="8" a="1"/>
  <c r="G48" i="8" s="1"/>
  <c r="G49" i="8" a="1"/>
  <c r="G49" i="8" s="1"/>
  <c r="G50" i="8" a="1"/>
  <c r="G50" i="8" s="1"/>
  <c r="G51" i="8" a="1"/>
  <c r="G51" i="8" s="1"/>
  <c r="G52" i="8" a="1"/>
  <c r="G52" i="8" s="1"/>
  <c r="G53" i="8" a="1"/>
  <c r="G53" i="8" s="1"/>
  <c r="G54" i="8" a="1"/>
  <c r="G54" i="8" s="1"/>
  <c r="G55" i="8" a="1"/>
  <c r="G55" i="8" s="1"/>
  <c r="G56" i="8" a="1"/>
  <c r="G56" i="8" s="1"/>
  <c r="G57" i="8" a="1"/>
  <c r="G57" i="8" s="1"/>
  <c r="G58" i="8" a="1"/>
  <c r="G58" i="8" s="1"/>
  <c r="G59" i="8" a="1"/>
  <c r="G59" i="8" s="1"/>
  <c r="G60" i="8" a="1"/>
  <c r="G60" i="8" s="1"/>
  <c r="G61" i="8" a="1"/>
  <c r="G61" i="8" s="1"/>
  <c r="G62" i="8" a="1"/>
  <c r="G62" i="8" s="1"/>
  <c r="G63" i="8" a="1"/>
  <c r="G63" i="8" s="1"/>
  <c r="G64" i="8" a="1"/>
  <c r="G64" i="8" s="1"/>
  <c r="G65" i="8" a="1"/>
  <c r="G65" i="8" s="1"/>
  <c r="G66" i="8" a="1"/>
  <c r="G66" i="8" s="1"/>
  <c r="G67" i="8" a="1"/>
  <c r="G67" i="8" s="1"/>
  <c r="G68" i="8" a="1"/>
  <c r="G68" i="8" s="1"/>
  <c r="G69" i="8" a="1"/>
  <c r="G69" i="8" s="1"/>
  <c r="G70" i="8" a="1"/>
  <c r="G70" i="8" s="1"/>
  <c r="G71" i="8" a="1"/>
  <c r="G71" i="8" s="1"/>
  <c r="G72" i="8" a="1"/>
  <c r="G72" i="8" s="1"/>
  <c r="G73" i="8" a="1"/>
  <c r="G73" i="8" s="1"/>
  <c r="G74" i="8" a="1"/>
  <c r="G74" i="8" s="1"/>
  <c r="G75" i="8" a="1"/>
  <c r="G75" i="8" s="1"/>
  <c r="G76" i="8" a="1"/>
  <c r="G76" i="8" s="1"/>
  <c r="G77" i="8" a="1"/>
  <c r="G77" i="8" s="1"/>
  <c r="G78" i="8" a="1"/>
  <c r="G78" i="8" s="1"/>
  <c r="G79" i="8" a="1"/>
  <c r="G79" i="8" s="1"/>
  <c r="G80" i="8" a="1"/>
  <c r="G80" i="8" s="1"/>
  <c r="G81" i="8" a="1"/>
  <c r="G81" i="8" s="1"/>
  <c r="G82" i="8" a="1"/>
  <c r="G82" i="8" s="1"/>
  <c r="G83" i="8" a="1"/>
  <c r="G83" i="8" s="1"/>
  <c r="G84" i="8" a="1"/>
  <c r="G84" i="8" s="1"/>
  <c r="G85" i="8" a="1"/>
  <c r="G85" i="8" s="1"/>
  <c r="G86" i="8" a="1"/>
  <c r="G86" i="8" s="1"/>
  <c r="G87" i="8" a="1"/>
  <c r="G87" i="8" s="1"/>
  <c r="G88" i="8" a="1"/>
  <c r="G88" i="8" s="1"/>
  <c r="G89" i="8" a="1"/>
  <c r="G89" i="8" s="1"/>
  <c r="G90" i="8" a="1"/>
  <c r="G90" i="8" s="1"/>
  <c r="G91" i="8" a="1"/>
  <c r="G91" i="8" s="1"/>
  <c r="G92" i="8" a="1"/>
  <c r="G92" i="8" s="1"/>
  <c r="G93" i="8" a="1"/>
  <c r="G93" i="8" s="1"/>
  <c r="G94" i="8" a="1"/>
  <c r="G94" i="8" s="1"/>
  <c r="G95" i="8" a="1"/>
  <c r="G95" i="8" s="1"/>
  <c r="G96" i="8" a="1"/>
  <c r="G96" i="8" s="1"/>
  <c r="G97" i="8" a="1"/>
  <c r="G97" i="8" s="1"/>
  <c r="G98" i="8" a="1"/>
  <c r="G98" i="8" s="1"/>
  <c r="G99" i="8" a="1"/>
  <c r="G99" i="8" s="1"/>
  <c r="G100" i="8" a="1"/>
  <c r="G100" i="8" s="1"/>
  <c r="G101" i="8" a="1"/>
  <c r="G101" i="8" s="1"/>
  <c r="G102" i="8" a="1"/>
  <c r="G102" i="8" s="1"/>
  <c r="G103" i="8" a="1"/>
  <c r="G103" i="8" s="1"/>
  <c r="G104" i="8" a="1"/>
  <c r="G104" i="8" s="1"/>
  <c r="G105" i="8" a="1"/>
  <c r="G105" i="8" s="1"/>
  <c r="G106" i="8" a="1"/>
  <c r="G106" i="8" s="1"/>
  <c r="G107" i="8" a="1"/>
  <c r="G107" i="8" s="1"/>
  <c r="G108" i="8" a="1"/>
  <c r="G108" i="8" s="1"/>
  <c r="G109" i="8" a="1"/>
  <c r="G109" i="8" s="1"/>
  <c r="G110" i="8" a="1"/>
  <c r="G110" i="8" s="1"/>
  <c r="G111" i="8" a="1"/>
  <c r="G111" i="8" s="1"/>
  <c r="G112" i="8" a="1"/>
  <c r="G112" i="8" s="1"/>
  <c r="G113" i="8" a="1"/>
  <c r="G113" i="8" s="1"/>
  <c r="G114" i="8" a="1"/>
  <c r="G114" i="8" s="1"/>
  <c r="G115" i="8" a="1"/>
  <c r="G115" i="8" s="1"/>
  <c r="G116" i="8" a="1"/>
  <c r="G116" i="8" s="1"/>
  <c r="G117" i="8" a="1"/>
  <c r="G117" i="8" s="1"/>
  <c r="G118" i="8" a="1"/>
  <c r="G118" i="8" s="1"/>
  <c r="G119" i="8" a="1"/>
  <c r="G119" i="8" s="1"/>
  <c r="G120" i="8" a="1"/>
  <c r="G120" i="8" s="1"/>
  <c r="G121" i="8" a="1"/>
  <c r="G121" i="8" s="1"/>
  <c r="G122" i="8" a="1"/>
  <c r="G122" i="8" s="1"/>
  <c r="G123" i="8" a="1"/>
  <c r="G123" i="8" s="1"/>
  <c r="G124" i="8" a="1"/>
  <c r="G124" i="8" s="1"/>
  <c r="G125" i="8" a="1"/>
  <c r="G125" i="8" s="1"/>
  <c r="G126" i="8" a="1"/>
  <c r="G126" i="8" s="1"/>
  <c r="G127" i="8" a="1"/>
  <c r="G127" i="8" s="1"/>
  <c r="G128" i="8" a="1"/>
  <c r="G128" i="8" s="1"/>
  <c r="G129" i="8" a="1"/>
  <c r="G129" i="8" s="1"/>
  <c r="G130" i="8" a="1"/>
  <c r="G130" i="8" s="1"/>
  <c r="G131" i="8" a="1"/>
  <c r="G131" i="8" s="1"/>
  <c r="G132" i="8" a="1"/>
  <c r="G132" i="8" s="1"/>
  <c r="G133" i="8" a="1"/>
  <c r="G133" i="8" s="1"/>
  <c r="G134" i="8" a="1"/>
  <c r="G134" i="8" s="1"/>
  <c r="G135" i="8" a="1"/>
  <c r="G135" i="8" s="1"/>
  <c r="G136" i="8" a="1"/>
  <c r="G136" i="8" s="1"/>
  <c r="G137" i="8" a="1"/>
  <c r="G137" i="8" s="1"/>
  <c r="G138" i="8" a="1"/>
  <c r="G138" i="8" s="1"/>
  <c r="G139" i="8" a="1"/>
  <c r="G139" i="8" s="1"/>
  <c r="G140" i="8" a="1"/>
  <c r="G140" i="8" s="1"/>
  <c r="G141" i="8" a="1"/>
  <c r="G141" i="8" s="1"/>
  <c r="G142" i="8" a="1"/>
  <c r="G142" i="8" s="1"/>
  <c r="G143" i="8" a="1"/>
  <c r="G143" i="8" s="1"/>
  <c r="G144" i="8" a="1"/>
  <c r="G144" i="8" s="1"/>
  <c r="G145" i="8" a="1"/>
  <c r="G145" i="8" s="1"/>
  <c r="G146" i="8" a="1"/>
  <c r="G146" i="8" s="1"/>
  <c r="G147" i="8" a="1"/>
  <c r="G147" i="8" s="1"/>
  <c r="G148" i="8" a="1"/>
  <c r="G148" i="8" s="1"/>
  <c r="G149" i="8" a="1"/>
  <c r="G149" i="8" s="1"/>
  <c r="G150" i="8" a="1"/>
  <c r="G150" i="8" s="1"/>
  <c r="G151" i="8" a="1"/>
  <c r="G151" i="8" s="1"/>
  <c r="G152" i="8" a="1"/>
  <c r="G152" i="8" s="1"/>
  <c r="G153" i="8" a="1"/>
  <c r="G153" i="8" s="1"/>
  <c r="G154" i="8" a="1"/>
  <c r="G154" i="8" s="1"/>
  <c r="G155" i="8" a="1"/>
  <c r="G155" i="8" s="1"/>
  <c r="G156" i="8" a="1"/>
  <c r="G156" i="8" s="1"/>
  <c r="G157" i="8" a="1"/>
  <c r="G157" i="8" s="1"/>
  <c r="G158" i="8" a="1"/>
  <c r="G158" i="8" s="1"/>
  <c r="G159" i="8" a="1"/>
  <c r="G159" i="8" s="1"/>
  <c r="G160" i="8" a="1"/>
  <c r="G160" i="8" s="1"/>
  <c r="G161" i="8" a="1"/>
  <c r="G161" i="8" s="1"/>
  <c r="G162" i="8" a="1"/>
  <c r="G162" i="8" s="1"/>
  <c r="G163" i="8" a="1"/>
  <c r="G163" i="8" s="1"/>
  <c r="G164" i="8" a="1"/>
  <c r="G164" i="8" s="1"/>
  <c r="G165" i="8" a="1"/>
  <c r="G165" i="8" s="1"/>
  <c r="G166" i="8" a="1"/>
  <c r="G166" i="8" s="1"/>
  <c r="G167" i="8" a="1"/>
  <c r="G167" i="8" s="1"/>
  <c r="G168" i="8" a="1"/>
  <c r="G168" i="8" s="1"/>
  <c r="G169" i="8" a="1"/>
  <c r="G169" i="8" s="1"/>
  <c r="G170" i="8" a="1"/>
  <c r="G170" i="8" s="1"/>
  <c r="G171" i="8" a="1"/>
  <c r="G171" i="8" s="1"/>
  <c r="G172" i="8" a="1"/>
  <c r="G172" i="8" s="1"/>
  <c r="G173" i="8" a="1"/>
  <c r="G173" i="8" s="1"/>
  <c r="G174" i="8" a="1"/>
  <c r="G174" i="8" s="1"/>
  <c r="G175" i="8" a="1"/>
  <c r="G175" i="8" s="1"/>
  <c r="G176" i="8" a="1"/>
  <c r="G176" i="8" s="1"/>
  <c r="G177" i="8" a="1"/>
  <c r="G177" i="8" s="1"/>
  <c r="G178" i="8" a="1"/>
  <c r="G178" i="8" s="1"/>
  <c r="G179" i="8" a="1"/>
  <c r="G179" i="8" s="1"/>
  <c r="G180" i="8" a="1"/>
  <c r="G180" i="8" s="1"/>
  <c r="G181" i="8" a="1"/>
  <c r="G181" i="8" s="1"/>
  <c r="G182" i="8" a="1"/>
  <c r="G182" i="8" s="1"/>
  <c r="G183" i="8" a="1"/>
  <c r="G183" i="8" s="1"/>
  <c r="G184" i="8" a="1"/>
  <c r="G184" i="8" s="1"/>
  <c r="G185" i="8" a="1"/>
  <c r="G185" i="8" s="1"/>
  <c r="G186" i="8" a="1"/>
  <c r="G186" i="8" s="1"/>
  <c r="G187" i="8" a="1"/>
  <c r="G187" i="8" s="1"/>
  <c r="G188" i="8" a="1"/>
  <c r="G188" i="8" s="1"/>
  <c r="G189" i="8" a="1"/>
  <c r="G189" i="8" s="1"/>
  <c r="G190" i="8" a="1"/>
  <c r="G190" i="8" s="1"/>
  <c r="G191" i="8" a="1"/>
  <c r="G191" i="8" s="1"/>
  <c r="G192" i="8" a="1"/>
  <c r="G192" i="8" s="1"/>
  <c r="G193" i="8" a="1"/>
  <c r="G193" i="8" s="1"/>
  <c r="G194" i="8" a="1"/>
  <c r="G194" i="8" s="1"/>
  <c r="G195" i="8" a="1"/>
  <c r="G195" i="8" s="1"/>
  <c r="G196" i="8" a="1"/>
  <c r="G196" i="8" s="1"/>
  <c r="G197" i="8" a="1"/>
  <c r="G197" i="8" s="1"/>
  <c r="G198" i="8" a="1"/>
  <c r="G198" i="8" s="1"/>
  <c r="G199" i="8" a="1"/>
  <c r="G199" i="8" s="1"/>
  <c r="G200" i="8" a="1"/>
  <c r="G200" i="8" s="1"/>
  <c r="G201" i="8" a="1"/>
  <c r="G201" i="8" s="1"/>
  <c r="G202" i="8" a="1"/>
  <c r="G202" i="8" s="1"/>
  <c r="G203" i="8" a="1"/>
  <c r="G203" i="8" s="1"/>
  <c r="G204" i="8" a="1"/>
  <c r="G204" i="8" s="1"/>
  <c r="G205" i="8" a="1"/>
  <c r="G205" i="8" s="1"/>
  <c r="G206" i="8" a="1"/>
  <c r="G206" i="8" s="1"/>
  <c r="G207" i="8" a="1"/>
  <c r="G207" i="8" s="1"/>
  <c r="G208" i="8" a="1"/>
  <c r="G208" i="8" s="1"/>
  <c r="G209" i="8" a="1"/>
  <c r="G209" i="8" s="1"/>
  <c r="F11" i="8" a="1"/>
  <c r="F11" i="8" s="1"/>
  <c r="F12" i="8" a="1"/>
  <c r="F12" i="8" s="1"/>
  <c r="F13" i="8" a="1"/>
  <c r="F13" i="8" s="1"/>
  <c r="F14" i="8" a="1"/>
  <c r="F14" i="8" s="1"/>
  <c r="F15" i="8" a="1"/>
  <c r="F15" i="8" s="1"/>
  <c r="F16" i="8" a="1"/>
  <c r="F16" i="8" s="1"/>
  <c r="F17" i="8" a="1"/>
  <c r="F17" i="8" s="1"/>
  <c r="F18" i="8" a="1"/>
  <c r="F18" i="8" s="1"/>
  <c r="F19" i="8" a="1"/>
  <c r="F19" i="8" s="1"/>
  <c r="F20" i="8" a="1"/>
  <c r="F20" i="8" s="1"/>
  <c r="F21" i="8" a="1"/>
  <c r="F21" i="8" s="1"/>
  <c r="F22" i="8" a="1"/>
  <c r="F22" i="8" s="1"/>
  <c r="F23" i="8" a="1"/>
  <c r="F23" i="8" s="1"/>
  <c r="F24" i="8" a="1"/>
  <c r="F24" i="8" s="1"/>
  <c r="F25" i="8" a="1"/>
  <c r="F25" i="8" s="1"/>
  <c r="F26" i="8" a="1"/>
  <c r="F26" i="8" s="1"/>
  <c r="F27" i="8" a="1"/>
  <c r="F27" i="8" s="1"/>
  <c r="F28" i="8" a="1"/>
  <c r="F28" i="8" s="1"/>
  <c r="F29" i="8" a="1"/>
  <c r="F29" i="8" s="1"/>
  <c r="F30" i="8" a="1"/>
  <c r="F30" i="8" s="1"/>
  <c r="F31" i="8" a="1"/>
  <c r="F31" i="8" s="1"/>
  <c r="F32" i="8" a="1"/>
  <c r="F32" i="8" s="1"/>
  <c r="F33" i="8" a="1"/>
  <c r="F33" i="8" s="1"/>
  <c r="F34" i="8" a="1"/>
  <c r="F34" i="8" s="1"/>
  <c r="F35" i="8" a="1"/>
  <c r="F35" i="8" s="1"/>
  <c r="F36" i="8" a="1"/>
  <c r="F36" i="8" s="1"/>
  <c r="F37" i="8" a="1"/>
  <c r="F37" i="8" s="1"/>
  <c r="F38" i="8" a="1"/>
  <c r="F38" i="8" s="1"/>
  <c r="F39" i="8" a="1"/>
  <c r="F39" i="8" s="1"/>
  <c r="F40" i="8" a="1"/>
  <c r="F40" i="8" s="1"/>
  <c r="F41" i="8" a="1"/>
  <c r="F41" i="8" s="1"/>
  <c r="F42" i="8" a="1"/>
  <c r="F42" i="8" s="1"/>
  <c r="F43" i="8" a="1"/>
  <c r="F43" i="8" s="1"/>
  <c r="F44" i="8" a="1"/>
  <c r="F44" i="8" s="1"/>
  <c r="F45" i="8" a="1"/>
  <c r="F45" i="8" s="1"/>
  <c r="F46" i="8" a="1"/>
  <c r="F46" i="8" s="1"/>
  <c r="F47" i="8" a="1"/>
  <c r="F47" i="8" s="1"/>
  <c r="F48" i="8" a="1"/>
  <c r="F48" i="8" s="1"/>
  <c r="F49" i="8" a="1"/>
  <c r="F49" i="8" s="1"/>
  <c r="F50" i="8" a="1"/>
  <c r="F50" i="8" s="1"/>
  <c r="F51" i="8" a="1"/>
  <c r="F51" i="8" s="1"/>
  <c r="F52" i="8" a="1"/>
  <c r="F52" i="8" s="1"/>
  <c r="F53" i="8" a="1"/>
  <c r="F53" i="8" s="1"/>
  <c r="F54" i="8" a="1"/>
  <c r="F54" i="8" s="1"/>
  <c r="F55" i="8" a="1"/>
  <c r="F55" i="8" s="1"/>
  <c r="F56" i="8" a="1"/>
  <c r="F56" i="8" s="1"/>
  <c r="F57" i="8" a="1"/>
  <c r="F57" i="8" s="1"/>
  <c r="F58" i="8" a="1"/>
  <c r="F58" i="8" s="1"/>
  <c r="F59" i="8" a="1"/>
  <c r="F59" i="8" s="1"/>
  <c r="F60" i="8" a="1"/>
  <c r="F60" i="8" s="1"/>
  <c r="F61" i="8" a="1"/>
  <c r="F61" i="8" s="1"/>
  <c r="F62" i="8" a="1"/>
  <c r="F62" i="8" s="1"/>
  <c r="F63" i="8" a="1"/>
  <c r="F63" i="8" s="1"/>
  <c r="F64" i="8" a="1"/>
  <c r="F64" i="8" s="1"/>
  <c r="F65" i="8" a="1"/>
  <c r="F65" i="8" s="1"/>
  <c r="F66" i="8" a="1"/>
  <c r="F66" i="8" s="1"/>
  <c r="F67" i="8" a="1"/>
  <c r="F67" i="8" s="1"/>
  <c r="F68" i="8" a="1"/>
  <c r="F68" i="8" s="1"/>
  <c r="F69" i="8" a="1"/>
  <c r="F69" i="8" s="1"/>
  <c r="F70" i="8" a="1"/>
  <c r="F70" i="8" s="1"/>
  <c r="F71" i="8" a="1"/>
  <c r="F71" i="8" s="1"/>
  <c r="F72" i="8" a="1"/>
  <c r="F72" i="8" s="1"/>
  <c r="F73" i="8" a="1"/>
  <c r="F73" i="8" s="1"/>
  <c r="F74" i="8" a="1"/>
  <c r="F74" i="8" s="1"/>
  <c r="F75" i="8" a="1"/>
  <c r="F75" i="8" s="1"/>
  <c r="F76" i="8" a="1"/>
  <c r="F76" i="8" s="1"/>
  <c r="F77" i="8" a="1"/>
  <c r="F77" i="8" s="1"/>
  <c r="F78" i="8" a="1"/>
  <c r="F78" i="8" s="1"/>
  <c r="F79" i="8" a="1"/>
  <c r="F79" i="8" s="1"/>
  <c r="F80" i="8" a="1"/>
  <c r="F80" i="8" s="1"/>
  <c r="F81" i="8" a="1"/>
  <c r="F81" i="8" s="1"/>
  <c r="F82" i="8" a="1"/>
  <c r="F82" i="8" s="1"/>
  <c r="F83" i="8" a="1"/>
  <c r="F83" i="8" s="1"/>
  <c r="F84" i="8" a="1"/>
  <c r="F84" i="8" s="1"/>
  <c r="F85" i="8" a="1"/>
  <c r="F85" i="8" s="1"/>
  <c r="F86" i="8" a="1"/>
  <c r="F86" i="8" s="1"/>
  <c r="F87" i="8" a="1"/>
  <c r="F87" i="8" s="1"/>
  <c r="F88" i="8" a="1"/>
  <c r="F88" i="8" s="1"/>
  <c r="F89" i="8" a="1"/>
  <c r="F89" i="8" s="1"/>
  <c r="F90" i="8" a="1"/>
  <c r="F90" i="8" s="1"/>
  <c r="F91" i="8" a="1"/>
  <c r="F91" i="8" s="1"/>
  <c r="F92" i="8" a="1"/>
  <c r="F92" i="8" s="1"/>
  <c r="F93" i="8" a="1"/>
  <c r="F93" i="8" s="1"/>
  <c r="F94" i="8" a="1"/>
  <c r="F94" i="8" s="1"/>
  <c r="F95" i="8" a="1"/>
  <c r="F95" i="8" s="1"/>
  <c r="F96" i="8" a="1"/>
  <c r="F96" i="8" s="1"/>
  <c r="F97" i="8" a="1"/>
  <c r="F97" i="8" s="1"/>
  <c r="F98" i="8" a="1"/>
  <c r="F98" i="8" s="1"/>
  <c r="F99" i="8" a="1"/>
  <c r="F99" i="8" s="1"/>
  <c r="F100" i="8" a="1"/>
  <c r="F100" i="8" s="1"/>
  <c r="F101" i="8" a="1"/>
  <c r="F101" i="8" s="1"/>
  <c r="F102" i="8" a="1"/>
  <c r="F102" i="8" s="1"/>
  <c r="F103" i="8" a="1"/>
  <c r="F103" i="8" s="1"/>
  <c r="F104" i="8" a="1"/>
  <c r="F104" i="8" s="1"/>
  <c r="F105" i="8" a="1"/>
  <c r="F105" i="8" s="1"/>
  <c r="F106" i="8" a="1"/>
  <c r="F106" i="8" s="1"/>
  <c r="F107" i="8" a="1"/>
  <c r="F107" i="8" s="1"/>
  <c r="F108" i="8" a="1"/>
  <c r="F108" i="8" s="1"/>
  <c r="F109" i="8" a="1"/>
  <c r="F109" i="8" s="1"/>
  <c r="F110" i="8" a="1"/>
  <c r="F110" i="8" s="1"/>
  <c r="F111" i="8" a="1"/>
  <c r="F111" i="8" s="1"/>
  <c r="F112" i="8" a="1"/>
  <c r="F112" i="8" s="1"/>
  <c r="F113" i="8" a="1"/>
  <c r="F113" i="8" s="1"/>
  <c r="F114" i="8" a="1"/>
  <c r="F114" i="8" s="1"/>
  <c r="F115" i="8" a="1"/>
  <c r="F115" i="8" s="1"/>
  <c r="F116" i="8" a="1"/>
  <c r="F116" i="8" s="1"/>
  <c r="F117" i="8" a="1"/>
  <c r="F117" i="8" s="1"/>
  <c r="F118" i="8" a="1"/>
  <c r="F118" i="8" s="1"/>
  <c r="F119" i="8" a="1"/>
  <c r="F119" i="8" s="1"/>
  <c r="F120" i="8" a="1"/>
  <c r="F120" i="8" s="1"/>
  <c r="F121" i="8" a="1"/>
  <c r="F121" i="8" s="1"/>
  <c r="F122" i="8" a="1"/>
  <c r="F122" i="8" s="1"/>
  <c r="F123" i="8" a="1"/>
  <c r="F123" i="8" s="1"/>
  <c r="F124" i="8" a="1"/>
  <c r="F124" i="8" s="1"/>
  <c r="F125" i="8" a="1"/>
  <c r="F125" i="8" s="1"/>
  <c r="F126" i="8" a="1"/>
  <c r="F126" i="8" s="1"/>
  <c r="F127" i="8" a="1"/>
  <c r="F127" i="8" s="1"/>
  <c r="F128" i="8" a="1"/>
  <c r="F128" i="8" s="1"/>
  <c r="F129" i="8" a="1"/>
  <c r="F129" i="8" s="1"/>
  <c r="F130" i="8" a="1"/>
  <c r="F130" i="8" s="1"/>
  <c r="F131" i="8" a="1"/>
  <c r="F131" i="8" s="1"/>
  <c r="F132" i="8" a="1"/>
  <c r="F132" i="8" s="1"/>
  <c r="F133" i="8" a="1"/>
  <c r="F133" i="8" s="1"/>
  <c r="F134" i="8" a="1"/>
  <c r="F134" i="8" s="1"/>
  <c r="F135" i="8" a="1"/>
  <c r="F135" i="8" s="1"/>
  <c r="F136" i="8" a="1"/>
  <c r="F136" i="8" s="1"/>
  <c r="F137" i="8" a="1"/>
  <c r="F137" i="8" s="1"/>
  <c r="F138" i="8" a="1"/>
  <c r="F138" i="8" s="1"/>
  <c r="F139" i="8" a="1"/>
  <c r="F139" i="8" s="1"/>
  <c r="F140" i="8" a="1"/>
  <c r="F140" i="8" s="1"/>
  <c r="F141" i="8" a="1"/>
  <c r="F141" i="8" s="1"/>
  <c r="F142" i="8" a="1"/>
  <c r="F142" i="8" s="1"/>
  <c r="F143" i="8" a="1"/>
  <c r="F143" i="8" s="1"/>
  <c r="F144" i="8" a="1"/>
  <c r="F144" i="8" s="1"/>
  <c r="F145" i="8" a="1"/>
  <c r="F145" i="8" s="1"/>
  <c r="F146" i="8" a="1"/>
  <c r="F146" i="8" s="1"/>
  <c r="F147" i="8" a="1"/>
  <c r="F147" i="8" s="1"/>
  <c r="F148" i="8" a="1"/>
  <c r="F148" i="8" s="1"/>
  <c r="F149" i="8" a="1"/>
  <c r="F149" i="8" s="1"/>
  <c r="F150" i="8" a="1"/>
  <c r="F150" i="8" s="1"/>
  <c r="F151" i="8" a="1"/>
  <c r="F151" i="8" s="1"/>
  <c r="F152" i="8" a="1"/>
  <c r="F152" i="8" s="1"/>
  <c r="F153" i="8" a="1"/>
  <c r="F153" i="8" s="1"/>
  <c r="F154" i="8" a="1"/>
  <c r="F154" i="8" s="1"/>
  <c r="F155" i="8" a="1"/>
  <c r="F155" i="8" s="1"/>
  <c r="F156" i="8" a="1"/>
  <c r="F156" i="8" s="1"/>
  <c r="F157" i="8" a="1"/>
  <c r="F157" i="8" s="1"/>
  <c r="F158" i="8" a="1"/>
  <c r="F158" i="8" s="1"/>
  <c r="F159" i="8" a="1"/>
  <c r="F159" i="8" s="1"/>
  <c r="F160" i="8" a="1"/>
  <c r="F160" i="8" s="1"/>
  <c r="F161" i="8" a="1"/>
  <c r="F161" i="8" s="1"/>
  <c r="F162" i="8" a="1"/>
  <c r="F162" i="8" s="1"/>
  <c r="F163" i="8" a="1"/>
  <c r="F163" i="8" s="1"/>
  <c r="F164" i="8" a="1"/>
  <c r="F164" i="8" s="1"/>
  <c r="F165" i="8" a="1"/>
  <c r="F165" i="8" s="1"/>
  <c r="F166" i="8" a="1"/>
  <c r="F166" i="8" s="1"/>
  <c r="F167" i="8" a="1"/>
  <c r="F167" i="8" s="1"/>
  <c r="F168" i="8" a="1"/>
  <c r="F168" i="8" s="1"/>
  <c r="F169" i="8" a="1"/>
  <c r="F169" i="8" s="1"/>
  <c r="F170" i="8" a="1"/>
  <c r="F170" i="8" s="1"/>
  <c r="F171" i="8" a="1"/>
  <c r="F171" i="8" s="1"/>
  <c r="F172" i="8" a="1"/>
  <c r="F172" i="8" s="1"/>
  <c r="F173" i="8" a="1"/>
  <c r="F173" i="8" s="1"/>
  <c r="F174" i="8" a="1"/>
  <c r="F174" i="8" s="1"/>
  <c r="F175" i="8" a="1"/>
  <c r="F175" i="8" s="1"/>
  <c r="F176" i="8" a="1"/>
  <c r="F176" i="8" s="1"/>
  <c r="F177" i="8" a="1"/>
  <c r="F177" i="8" s="1"/>
  <c r="F178" i="8" a="1"/>
  <c r="F178" i="8" s="1"/>
  <c r="F179" i="8" a="1"/>
  <c r="F179" i="8" s="1"/>
  <c r="F180" i="8" a="1"/>
  <c r="F180" i="8" s="1"/>
  <c r="F181" i="8" a="1"/>
  <c r="F181" i="8" s="1"/>
  <c r="F182" i="8" a="1"/>
  <c r="F182" i="8" s="1"/>
  <c r="F183" i="8" a="1"/>
  <c r="F183" i="8" s="1"/>
  <c r="F184" i="8" a="1"/>
  <c r="F184" i="8" s="1"/>
  <c r="F185" i="8" a="1"/>
  <c r="F185" i="8" s="1"/>
  <c r="F186" i="8" a="1"/>
  <c r="F186" i="8" s="1"/>
  <c r="F187" i="8" a="1"/>
  <c r="F187" i="8" s="1"/>
  <c r="F188" i="8" a="1"/>
  <c r="F188" i="8" s="1"/>
  <c r="F189" i="8" a="1"/>
  <c r="F189" i="8" s="1"/>
  <c r="F190" i="8" a="1"/>
  <c r="F190" i="8" s="1"/>
  <c r="F191" i="8" a="1"/>
  <c r="F191" i="8" s="1"/>
  <c r="F192" i="8" a="1"/>
  <c r="F192" i="8" s="1"/>
  <c r="F193" i="8" a="1"/>
  <c r="F193" i="8" s="1"/>
  <c r="F194" i="8" a="1"/>
  <c r="F194" i="8" s="1"/>
  <c r="F195" i="8" a="1"/>
  <c r="F195" i="8" s="1"/>
  <c r="F196" i="8" a="1"/>
  <c r="F196" i="8" s="1"/>
  <c r="F197" i="8" a="1"/>
  <c r="F197" i="8" s="1"/>
  <c r="F198" i="8" a="1"/>
  <c r="F198" i="8" s="1"/>
  <c r="F199" i="8" a="1"/>
  <c r="F199" i="8" s="1"/>
  <c r="F200" i="8" a="1"/>
  <c r="F200" i="8" s="1"/>
  <c r="F201" i="8" a="1"/>
  <c r="F201" i="8" s="1"/>
  <c r="F202" i="8" a="1"/>
  <c r="F202" i="8" s="1"/>
  <c r="F203" i="8" a="1"/>
  <c r="F203" i="8" s="1"/>
  <c r="F204" i="8" a="1"/>
  <c r="F204" i="8" s="1"/>
  <c r="F205" i="8" a="1"/>
  <c r="F205" i="8" s="1"/>
  <c r="F206" i="8" a="1"/>
  <c r="F206" i="8" s="1"/>
  <c r="F207" i="8" a="1"/>
  <c r="F207" i="8" s="1"/>
  <c r="F208" i="8" a="1"/>
  <c r="F208" i="8" s="1"/>
  <c r="F209" i="8" a="1"/>
  <c r="F209" i="8" s="1"/>
  <c r="F10" i="8" a="1"/>
  <c r="F10" i="8" s="1"/>
  <c r="E11" i="8" a="1"/>
  <c r="E11" i="8" s="1"/>
  <c r="E12" i="8" a="1"/>
  <c r="E12" i="8" s="1"/>
  <c r="E13" i="8" a="1"/>
  <c r="E13" i="8" s="1"/>
  <c r="E14" i="8" a="1"/>
  <c r="E14" i="8" s="1"/>
  <c r="E15" i="8" a="1"/>
  <c r="E15" i="8" s="1"/>
  <c r="E16" i="8" a="1"/>
  <c r="E16" i="8" s="1"/>
  <c r="E17" i="8" a="1"/>
  <c r="E17" i="8" s="1"/>
  <c r="E18" i="8" a="1"/>
  <c r="E18" i="8" s="1"/>
  <c r="E19" i="8" a="1"/>
  <c r="E19" i="8" s="1"/>
  <c r="E20" i="8" a="1"/>
  <c r="E20" i="8" s="1"/>
  <c r="E21" i="8" a="1"/>
  <c r="E21" i="8" s="1"/>
  <c r="E22" i="8" a="1"/>
  <c r="E22" i="8" s="1"/>
  <c r="E23" i="8" a="1"/>
  <c r="E23" i="8" s="1"/>
  <c r="E24" i="8" a="1"/>
  <c r="E24" i="8" s="1"/>
  <c r="E25" i="8" a="1"/>
  <c r="E25" i="8" s="1"/>
  <c r="E26" i="8" a="1"/>
  <c r="E26" i="8" s="1"/>
  <c r="E27" i="8" a="1"/>
  <c r="E27" i="8" s="1"/>
  <c r="E28" i="8" a="1"/>
  <c r="E28" i="8" s="1"/>
  <c r="E29" i="8" a="1"/>
  <c r="E29" i="8" s="1"/>
  <c r="E30" i="8" a="1"/>
  <c r="E30" i="8" s="1"/>
  <c r="E31" i="8" a="1"/>
  <c r="E31" i="8" s="1"/>
  <c r="E32" i="8" a="1"/>
  <c r="E32" i="8" s="1"/>
  <c r="E33" i="8" a="1"/>
  <c r="E33" i="8" s="1"/>
  <c r="E34" i="8" a="1"/>
  <c r="E34" i="8" s="1"/>
  <c r="E35" i="8" a="1"/>
  <c r="E35" i="8" s="1"/>
  <c r="E36" i="8" a="1"/>
  <c r="E36" i="8" s="1"/>
  <c r="E37" i="8" a="1"/>
  <c r="E37" i="8" s="1"/>
  <c r="E38" i="8" a="1"/>
  <c r="E38" i="8" s="1"/>
  <c r="E39" i="8" a="1"/>
  <c r="E39" i="8" s="1"/>
  <c r="E40" i="8" a="1"/>
  <c r="E40" i="8" s="1"/>
  <c r="E41" i="8" a="1"/>
  <c r="E41" i="8" s="1"/>
  <c r="E42" i="8" a="1"/>
  <c r="E42" i="8" s="1"/>
  <c r="E43" i="8" a="1"/>
  <c r="E43" i="8" s="1"/>
  <c r="E44" i="8" a="1"/>
  <c r="E44" i="8" s="1"/>
  <c r="E45" i="8" a="1"/>
  <c r="E45" i="8" s="1"/>
  <c r="E46" i="8" a="1"/>
  <c r="E46" i="8" s="1"/>
  <c r="E47" i="8" a="1"/>
  <c r="E47" i="8" s="1"/>
  <c r="E48" i="8" a="1"/>
  <c r="E48" i="8" s="1"/>
  <c r="E49" i="8" a="1"/>
  <c r="E49" i="8" s="1"/>
  <c r="E50" i="8" a="1"/>
  <c r="E50" i="8" s="1"/>
  <c r="E51" i="8" a="1"/>
  <c r="E51" i="8" s="1"/>
  <c r="E52" i="8" a="1"/>
  <c r="E52" i="8" s="1"/>
  <c r="E53" i="8" a="1"/>
  <c r="E53" i="8" s="1"/>
  <c r="E54" i="8" a="1"/>
  <c r="E54" i="8" s="1"/>
  <c r="E55" i="8" a="1"/>
  <c r="E55" i="8" s="1"/>
  <c r="E56" i="8" a="1"/>
  <c r="E56" i="8" s="1"/>
  <c r="E57" i="8" a="1"/>
  <c r="E57" i="8" s="1"/>
  <c r="E58" i="8" a="1"/>
  <c r="E58" i="8" s="1"/>
  <c r="E59" i="8" a="1"/>
  <c r="E59" i="8" s="1"/>
  <c r="E60" i="8" a="1"/>
  <c r="E60" i="8" s="1"/>
  <c r="E61" i="8" a="1"/>
  <c r="E61" i="8" s="1"/>
  <c r="E62" i="8" a="1"/>
  <c r="E62" i="8" s="1"/>
  <c r="E63" i="8" a="1"/>
  <c r="E63" i="8" s="1"/>
  <c r="E64" i="8" a="1"/>
  <c r="E64" i="8" s="1"/>
  <c r="E65" i="8" a="1"/>
  <c r="E65" i="8" s="1"/>
  <c r="E66" i="8" a="1"/>
  <c r="E66" i="8" s="1"/>
  <c r="E67" i="8" a="1"/>
  <c r="E67" i="8" s="1"/>
  <c r="E68" i="8" a="1"/>
  <c r="E68" i="8" s="1"/>
  <c r="E69" i="8" a="1"/>
  <c r="E69" i="8" s="1"/>
  <c r="E70" i="8" a="1"/>
  <c r="E70" i="8" s="1"/>
  <c r="E71" i="8" a="1"/>
  <c r="E71" i="8" s="1"/>
  <c r="E72" i="8" a="1"/>
  <c r="E72" i="8" s="1"/>
  <c r="E73" i="8" a="1"/>
  <c r="E73" i="8" s="1"/>
  <c r="E74" i="8" a="1"/>
  <c r="E74" i="8" s="1"/>
  <c r="E75" i="8" a="1"/>
  <c r="E75" i="8" s="1"/>
  <c r="E76" i="8" a="1"/>
  <c r="E76" i="8" s="1"/>
  <c r="E77" i="8" a="1"/>
  <c r="E77" i="8" s="1"/>
  <c r="E78" i="8" a="1"/>
  <c r="E78" i="8" s="1"/>
  <c r="E79" i="8" a="1"/>
  <c r="E79" i="8" s="1"/>
  <c r="E80" i="8" a="1"/>
  <c r="E80" i="8" s="1"/>
  <c r="E81" i="8" a="1"/>
  <c r="E81" i="8" s="1"/>
  <c r="E82" i="8" a="1"/>
  <c r="E82" i="8" s="1"/>
  <c r="E83" i="8" a="1"/>
  <c r="E83" i="8" s="1"/>
  <c r="E84" i="8" a="1"/>
  <c r="E84" i="8" s="1"/>
  <c r="E85" i="8" a="1"/>
  <c r="E85" i="8" s="1"/>
  <c r="E86" i="8" a="1"/>
  <c r="E86" i="8" s="1"/>
  <c r="E87" i="8" a="1"/>
  <c r="E87" i="8" s="1"/>
  <c r="E88" i="8" a="1"/>
  <c r="E88" i="8" s="1"/>
  <c r="E89" i="8" a="1"/>
  <c r="E89" i="8" s="1"/>
  <c r="E90" i="8" a="1"/>
  <c r="E90" i="8" s="1"/>
  <c r="E91" i="8" a="1"/>
  <c r="E91" i="8" s="1"/>
  <c r="E92" i="8" a="1"/>
  <c r="E92" i="8" s="1"/>
  <c r="E93" i="8" a="1"/>
  <c r="E93" i="8" s="1"/>
  <c r="E94" i="8" a="1"/>
  <c r="E94" i="8" s="1"/>
  <c r="E95" i="8" a="1"/>
  <c r="E95" i="8" s="1"/>
  <c r="E96" i="8" a="1"/>
  <c r="E96" i="8" s="1"/>
  <c r="E97" i="8" a="1"/>
  <c r="E97" i="8" s="1"/>
  <c r="E98" i="8" a="1"/>
  <c r="E98" i="8" s="1"/>
  <c r="E99" i="8" a="1"/>
  <c r="E99" i="8" s="1"/>
  <c r="E100" i="8" a="1"/>
  <c r="E100" i="8" s="1"/>
  <c r="E101" i="8" a="1"/>
  <c r="E101" i="8" s="1"/>
  <c r="E102" i="8" a="1"/>
  <c r="E102" i="8" s="1"/>
  <c r="E103" i="8" a="1"/>
  <c r="E103" i="8" s="1"/>
  <c r="E104" i="8" a="1"/>
  <c r="E104" i="8" s="1"/>
  <c r="E105" i="8" a="1"/>
  <c r="E105" i="8" s="1"/>
  <c r="E106" i="8" a="1"/>
  <c r="E106" i="8" s="1"/>
  <c r="E107" i="8" a="1"/>
  <c r="E107" i="8" s="1"/>
  <c r="E108" i="8" a="1"/>
  <c r="E108" i="8" s="1"/>
  <c r="E109" i="8" a="1"/>
  <c r="E109" i="8" s="1"/>
  <c r="E110" i="8" a="1"/>
  <c r="E110" i="8" s="1"/>
  <c r="E111" i="8" a="1"/>
  <c r="E111" i="8" s="1"/>
  <c r="E112" i="8" a="1"/>
  <c r="E112" i="8" s="1"/>
  <c r="E113" i="8" a="1"/>
  <c r="E113" i="8" s="1"/>
  <c r="E114" i="8" a="1"/>
  <c r="E114" i="8" s="1"/>
  <c r="E115" i="8" a="1"/>
  <c r="E115" i="8" s="1"/>
  <c r="E116" i="8" a="1"/>
  <c r="E116" i="8" s="1"/>
  <c r="E117" i="8" a="1"/>
  <c r="E117" i="8" s="1"/>
  <c r="E118" i="8" a="1"/>
  <c r="E118" i="8" s="1"/>
  <c r="E119" i="8" a="1"/>
  <c r="E119" i="8" s="1"/>
  <c r="E120" i="8" a="1"/>
  <c r="E120" i="8" s="1"/>
  <c r="E121" i="8" a="1"/>
  <c r="E121" i="8" s="1"/>
  <c r="E122" i="8" a="1"/>
  <c r="E122" i="8" s="1"/>
  <c r="E123" i="8" a="1"/>
  <c r="E123" i="8" s="1"/>
  <c r="E124" i="8" a="1"/>
  <c r="E124" i="8" s="1"/>
  <c r="E125" i="8" a="1"/>
  <c r="E125" i="8" s="1"/>
  <c r="E126" i="8" a="1"/>
  <c r="E126" i="8" s="1"/>
  <c r="E127" i="8" a="1"/>
  <c r="E127" i="8" s="1"/>
  <c r="E128" i="8" a="1"/>
  <c r="E128" i="8" s="1"/>
  <c r="E129" i="8" a="1"/>
  <c r="E129" i="8" s="1"/>
  <c r="E130" i="8" a="1"/>
  <c r="E130" i="8" s="1"/>
  <c r="E131" i="8" a="1"/>
  <c r="E131" i="8" s="1"/>
  <c r="E132" i="8" a="1"/>
  <c r="E132" i="8" s="1"/>
  <c r="E133" i="8" a="1"/>
  <c r="E133" i="8" s="1"/>
  <c r="E134" i="8" a="1"/>
  <c r="E134" i="8" s="1"/>
  <c r="E135" i="8" a="1"/>
  <c r="E135" i="8" s="1"/>
  <c r="E136" i="8" a="1"/>
  <c r="E136" i="8" s="1"/>
  <c r="E137" i="8" a="1"/>
  <c r="E137" i="8" s="1"/>
  <c r="E138" i="8" a="1"/>
  <c r="E138" i="8" s="1"/>
  <c r="E139" i="8" a="1"/>
  <c r="E139" i="8" s="1"/>
  <c r="E140" i="8" a="1"/>
  <c r="E140" i="8" s="1"/>
  <c r="E141" i="8" a="1"/>
  <c r="E141" i="8" s="1"/>
  <c r="E142" i="8" a="1"/>
  <c r="E142" i="8" s="1"/>
  <c r="E143" i="8" a="1"/>
  <c r="E143" i="8" s="1"/>
  <c r="E144" i="8" a="1"/>
  <c r="E144" i="8" s="1"/>
  <c r="E145" i="8" a="1"/>
  <c r="E145" i="8" s="1"/>
  <c r="E146" i="8" a="1"/>
  <c r="E146" i="8" s="1"/>
  <c r="E147" i="8" a="1"/>
  <c r="E147" i="8" s="1"/>
  <c r="E148" i="8" a="1"/>
  <c r="E148" i="8" s="1"/>
  <c r="E149" i="8" a="1"/>
  <c r="E149" i="8" s="1"/>
  <c r="E150" i="8" a="1"/>
  <c r="E150" i="8" s="1"/>
  <c r="E151" i="8" a="1"/>
  <c r="E151" i="8" s="1"/>
  <c r="E152" i="8" a="1"/>
  <c r="E152" i="8" s="1"/>
  <c r="E153" i="8" a="1"/>
  <c r="E153" i="8" s="1"/>
  <c r="E154" i="8" a="1"/>
  <c r="E154" i="8" s="1"/>
  <c r="E155" i="8" a="1"/>
  <c r="E155" i="8" s="1"/>
  <c r="E156" i="8" a="1"/>
  <c r="E156" i="8" s="1"/>
  <c r="E157" i="8" a="1"/>
  <c r="E157" i="8" s="1"/>
  <c r="E158" i="8" a="1"/>
  <c r="E158" i="8" s="1"/>
  <c r="E159" i="8" a="1"/>
  <c r="E159" i="8" s="1"/>
  <c r="E160" i="8" a="1"/>
  <c r="E160" i="8" s="1"/>
  <c r="E161" i="8" a="1"/>
  <c r="E161" i="8" s="1"/>
  <c r="E162" i="8" a="1"/>
  <c r="E162" i="8" s="1"/>
  <c r="E163" i="8" a="1"/>
  <c r="E163" i="8" s="1"/>
  <c r="E164" i="8" a="1"/>
  <c r="E164" i="8" s="1"/>
  <c r="E165" i="8" a="1"/>
  <c r="E165" i="8" s="1"/>
  <c r="E166" i="8" a="1"/>
  <c r="E166" i="8" s="1"/>
  <c r="E167" i="8" a="1"/>
  <c r="E167" i="8" s="1"/>
  <c r="E168" i="8" a="1"/>
  <c r="E168" i="8" s="1"/>
  <c r="E169" i="8" a="1"/>
  <c r="E169" i="8" s="1"/>
  <c r="E170" i="8" a="1"/>
  <c r="E170" i="8" s="1"/>
  <c r="E171" i="8" a="1"/>
  <c r="E171" i="8" s="1"/>
  <c r="E172" i="8" a="1"/>
  <c r="E172" i="8" s="1"/>
  <c r="E173" i="8" a="1"/>
  <c r="E173" i="8" s="1"/>
  <c r="E174" i="8" a="1"/>
  <c r="E174" i="8" s="1"/>
  <c r="E175" i="8" a="1"/>
  <c r="E175" i="8" s="1"/>
  <c r="E176" i="8" a="1"/>
  <c r="E176" i="8" s="1"/>
  <c r="E177" i="8" a="1"/>
  <c r="E177" i="8" s="1"/>
  <c r="E178" i="8" a="1"/>
  <c r="E178" i="8" s="1"/>
  <c r="E179" i="8" a="1"/>
  <c r="E179" i="8" s="1"/>
  <c r="E180" i="8" a="1"/>
  <c r="E180" i="8" s="1"/>
  <c r="E181" i="8" a="1"/>
  <c r="E181" i="8" s="1"/>
  <c r="E182" i="8" a="1"/>
  <c r="E182" i="8" s="1"/>
  <c r="E183" i="8" a="1"/>
  <c r="E183" i="8" s="1"/>
  <c r="E184" i="8" a="1"/>
  <c r="E184" i="8" s="1"/>
  <c r="E185" i="8" a="1"/>
  <c r="E185" i="8" s="1"/>
  <c r="E186" i="8" a="1"/>
  <c r="E186" i="8" s="1"/>
  <c r="E187" i="8" a="1"/>
  <c r="E187" i="8" s="1"/>
  <c r="E188" i="8" a="1"/>
  <c r="E188" i="8" s="1"/>
  <c r="E189" i="8" a="1"/>
  <c r="E189" i="8" s="1"/>
  <c r="E190" i="8" a="1"/>
  <c r="E190" i="8" s="1"/>
  <c r="E191" i="8" a="1"/>
  <c r="E191" i="8" s="1"/>
  <c r="E192" i="8" a="1"/>
  <c r="E192" i="8" s="1"/>
  <c r="E193" i="8" a="1"/>
  <c r="E193" i="8" s="1"/>
  <c r="E194" i="8" a="1"/>
  <c r="E194" i="8" s="1"/>
  <c r="E195" i="8" a="1"/>
  <c r="E195" i="8" s="1"/>
  <c r="E196" i="8" a="1"/>
  <c r="E196" i="8" s="1"/>
  <c r="E197" i="8" a="1"/>
  <c r="E197" i="8" s="1"/>
  <c r="E198" i="8" a="1"/>
  <c r="E198" i="8" s="1"/>
  <c r="E199" i="8" a="1"/>
  <c r="E199" i="8" s="1"/>
  <c r="E200" i="8" a="1"/>
  <c r="E200" i="8" s="1"/>
  <c r="E201" i="8" a="1"/>
  <c r="E201" i="8" s="1"/>
  <c r="E202" i="8" a="1"/>
  <c r="E202" i="8" s="1"/>
  <c r="E203" i="8" a="1"/>
  <c r="E203" i="8" s="1"/>
  <c r="E204" i="8" a="1"/>
  <c r="E204" i="8" s="1"/>
  <c r="E205" i="8" a="1"/>
  <c r="E205" i="8" s="1"/>
  <c r="E206" i="8" a="1"/>
  <c r="E206" i="8" s="1"/>
  <c r="E207" i="8" a="1"/>
  <c r="E207" i="8" s="1"/>
  <c r="E208" i="8" a="1"/>
  <c r="E208" i="8" s="1"/>
  <c r="E209" i="8" a="1"/>
  <c r="E209" i="8" s="1"/>
  <c r="E10" i="8" a="1"/>
  <c r="E10" i="8" s="1"/>
  <c r="A71" i="5"/>
  <c r="A69" i="5"/>
  <c r="A66" i="5"/>
  <c r="A63" i="5"/>
  <c r="A60" i="5"/>
  <c r="A58" i="5"/>
  <c r="A56" i="5"/>
  <c r="AC14" i="9" l="1"/>
  <c r="AC26" i="9"/>
  <c r="AC38" i="9"/>
  <c r="AC50" i="9"/>
  <c r="AC62" i="9"/>
  <c r="AC74" i="9"/>
  <c r="AC86" i="9"/>
  <c r="AC98" i="9"/>
  <c r="AC110" i="9"/>
  <c r="AC122" i="9"/>
  <c r="AC15" i="9"/>
  <c r="AC27" i="9"/>
  <c r="AC39" i="9"/>
  <c r="AC51" i="9"/>
  <c r="AC63" i="9"/>
  <c r="AC75" i="9"/>
  <c r="AC87" i="9"/>
  <c r="AC99" i="9"/>
  <c r="AC111" i="9"/>
  <c r="AC123" i="9"/>
  <c r="AC16" i="9"/>
  <c r="AC28" i="9"/>
  <c r="AC40" i="9"/>
  <c r="AC52" i="9"/>
  <c r="AC64" i="9"/>
  <c r="AC76" i="9"/>
  <c r="AC88" i="9"/>
  <c r="AC100" i="9"/>
  <c r="AC112" i="9"/>
  <c r="AC124" i="9"/>
  <c r="AC17" i="9"/>
  <c r="AC29" i="9"/>
  <c r="AC41" i="9"/>
  <c r="AC53" i="9"/>
  <c r="AC65" i="9"/>
  <c r="AC77" i="9"/>
  <c r="AC89" i="9"/>
  <c r="AC101" i="9"/>
  <c r="AC113" i="9"/>
  <c r="AC125" i="9"/>
  <c r="AC18" i="9"/>
  <c r="AC30" i="9"/>
  <c r="AC42" i="9"/>
  <c r="AC54" i="9"/>
  <c r="AC66" i="9"/>
  <c r="AC78" i="9"/>
  <c r="AC90" i="9"/>
  <c r="AC102" i="9"/>
  <c r="AC114" i="9"/>
  <c r="AC126" i="9"/>
  <c r="AC19" i="9"/>
  <c r="AC31" i="9"/>
  <c r="AC43" i="9"/>
  <c r="AC55" i="9"/>
  <c r="AC67" i="9"/>
  <c r="AC79" i="9"/>
  <c r="AC91" i="9"/>
  <c r="AC103" i="9"/>
  <c r="AC115" i="9"/>
  <c r="AC127" i="9"/>
  <c r="AC20" i="9"/>
  <c r="AC32" i="9"/>
  <c r="AC44" i="9"/>
  <c r="AC56" i="9"/>
  <c r="AC68" i="9"/>
  <c r="AC80" i="9"/>
  <c r="AC92" i="9"/>
  <c r="AC104" i="9"/>
  <c r="AC116" i="9"/>
  <c r="AC128" i="9"/>
  <c r="AC21" i="9"/>
  <c r="AC33" i="9"/>
  <c r="AC45" i="9"/>
  <c r="AC57" i="9"/>
  <c r="AC69" i="9"/>
  <c r="AC81" i="9"/>
  <c r="AC93" i="9"/>
  <c r="AC105" i="9"/>
  <c r="AC117" i="9"/>
  <c r="AC129" i="9"/>
  <c r="AC22" i="9"/>
  <c r="AC34" i="9"/>
  <c r="AC46" i="9"/>
  <c r="AC58" i="9"/>
  <c r="AC70" i="9"/>
  <c r="AC23" i="9"/>
  <c r="AC71" i="9"/>
  <c r="AC107" i="9"/>
  <c r="AC24" i="9"/>
  <c r="AC72" i="9"/>
  <c r="AC108" i="9"/>
  <c r="AC25" i="9"/>
  <c r="AC73" i="9"/>
  <c r="AC109" i="9"/>
  <c r="AC35" i="9"/>
  <c r="AC82" i="9"/>
  <c r="AC118" i="9"/>
  <c r="AC36" i="9"/>
  <c r="AC83" i="9"/>
  <c r="AC119" i="9"/>
  <c r="AC37" i="9"/>
  <c r="AC84" i="9"/>
  <c r="AC120" i="9"/>
  <c r="AC47" i="9"/>
  <c r="AC85" i="9"/>
  <c r="AC121" i="9"/>
  <c r="AC48" i="9"/>
  <c r="AC94" i="9"/>
  <c r="AC130" i="9"/>
  <c r="AC49" i="9"/>
  <c r="AC95" i="9"/>
  <c r="AC131" i="9"/>
  <c r="AC59" i="9"/>
  <c r="AC96" i="9"/>
  <c r="AC12" i="9"/>
  <c r="AC60" i="9"/>
  <c r="AC97" i="9"/>
  <c r="AC13" i="9"/>
  <c r="AC61" i="9"/>
  <c r="AC106" i="9"/>
  <c r="AB13" i="9"/>
  <c r="AB25" i="9"/>
  <c r="AB37" i="9"/>
  <c r="AB49" i="9"/>
  <c r="AB61" i="9"/>
  <c r="AB73" i="9"/>
  <c r="AB85" i="9"/>
  <c r="AB97" i="9"/>
  <c r="AB109" i="9"/>
  <c r="AB121" i="9"/>
  <c r="AB14" i="9"/>
  <c r="AB26" i="9"/>
  <c r="AB38" i="9"/>
  <c r="AB50" i="9"/>
  <c r="AB62" i="9"/>
  <c r="AB74" i="9"/>
  <c r="AB86" i="9"/>
  <c r="AB98" i="9"/>
  <c r="AB110" i="9"/>
  <c r="AB122" i="9"/>
  <c r="AB15" i="9"/>
  <c r="AB27" i="9"/>
  <c r="AB39" i="9"/>
  <c r="AB51" i="9"/>
  <c r="AB63" i="9"/>
  <c r="AB75" i="9"/>
  <c r="AB87" i="9"/>
  <c r="AB99" i="9"/>
  <c r="AB111" i="9"/>
  <c r="AB123" i="9"/>
  <c r="AB16" i="9"/>
  <c r="AB28" i="9"/>
  <c r="AB40" i="9"/>
  <c r="AB52" i="9"/>
  <c r="AB64" i="9"/>
  <c r="AB76" i="9"/>
  <c r="AB88" i="9"/>
  <c r="AB100" i="9"/>
  <c r="AB112" i="9"/>
  <c r="AB124" i="9"/>
  <c r="AB17" i="9"/>
  <c r="AB29" i="9"/>
  <c r="AB41" i="9"/>
  <c r="AB53" i="9"/>
  <c r="AB65" i="9"/>
  <c r="AB77" i="9"/>
  <c r="AB101" i="9"/>
  <c r="AB125" i="9"/>
  <c r="AB18" i="9"/>
  <c r="AB42" i="9"/>
  <c r="AB54" i="9"/>
  <c r="AB78" i="9"/>
  <c r="AB114" i="9"/>
  <c r="AB19" i="9"/>
  <c r="AB55" i="9"/>
  <c r="AB79" i="9"/>
  <c r="AB115" i="9"/>
  <c r="AB20" i="9"/>
  <c r="AB44" i="9"/>
  <c r="AB80" i="9"/>
  <c r="AB116" i="9"/>
  <c r="AB128" i="9"/>
  <c r="AB33" i="9"/>
  <c r="AB69" i="9"/>
  <c r="AB93" i="9"/>
  <c r="AB117" i="9"/>
  <c r="AB46" i="9"/>
  <c r="AB82" i="9"/>
  <c r="AB118" i="9"/>
  <c r="AB47" i="9"/>
  <c r="AB71" i="9"/>
  <c r="AB107" i="9"/>
  <c r="AB22" i="9"/>
  <c r="AB23" i="9"/>
  <c r="AB24" i="9"/>
  <c r="AB36" i="9"/>
  <c r="AB48" i="9"/>
  <c r="AB60" i="9"/>
  <c r="AB72" i="9"/>
  <c r="AB84" i="9"/>
  <c r="AB96" i="9"/>
  <c r="AB108" i="9"/>
  <c r="AB120" i="9"/>
  <c r="AB12" i="9"/>
  <c r="AB89" i="9"/>
  <c r="AB113" i="9"/>
  <c r="AB30" i="9"/>
  <c r="AB66" i="9"/>
  <c r="AB90" i="9"/>
  <c r="AB102" i="9"/>
  <c r="AB126" i="9"/>
  <c r="AB31" i="9"/>
  <c r="AB43" i="9"/>
  <c r="AB67" i="9"/>
  <c r="AB91" i="9"/>
  <c r="AB103" i="9"/>
  <c r="AB127" i="9"/>
  <c r="AB32" i="9"/>
  <c r="AB56" i="9"/>
  <c r="AB68" i="9"/>
  <c r="AB92" i="9"/>
  <c r="AB104" i="9"/>
  <c r="AB21" i="9"/>
  <c r="AB45" i="9"/>
  <c r="AB57" i="9"/>
  <c r="AB81" i="9"/>
  <c r="AB105" i="9"/>
  <c r="AB129" i="9"/>
  <c r="AB34" i="9"/>
  <c r="AB58" i="9"/>
  <c r="AB70" i="9"/>
  <c r="AB94" i="9"/>
  <c r="AB106" i="9"/>
  <c r="AB130" i="9"/>
  <c r="AB35" i="9"/>
  <c r="AB59" i="9"/>
  <c r="AB83" i="9"/>
  <c r="AB95" i="9"/>
  <c r="AB119" i="9"/>
  <c r="AB131" i="9"/>
  <c r="AB132" i="9"/>
  <c r="R86" i="9"/>
  <c r="R98" i="9"/>
  <c r="R116" i="9"/>
  <c r="R63" i="9"/>
  <c r="R75" i="9"/>
  <c r="R89" i="9"/>
  <c r="R101" i="9"/>
  <c r="R113" i="9"/>
  <c r="R125" i="9"/>
  <c r="R103" i="9"/>
  <c r="H33" i="9"/>
  <c r="W12" i="9"/>
  <c r="G33" i="9"/>
  <c r="P64" i="9"/>
  <c r="Q43" i="9"/>
  <c r="H16" i="9"/>
  <c r="G16" i="9"/>
  <c r="G17" i="9"/>
  <c r="G27" i="9"/>
  <c r="K41" i="9"/>
  <c r="H27" i="9"/>
  <c r="L41" i="9"/>
  <c r="Q46" i="9"/>
  <c r="D96" i="9"/>
  <c r="G21" i="9"/>
  <c r="H21" i="9"/>
  <c r="N64" i="9"/>
  <c r="P13" i="9"/>
  <c r="P70" i="9"/>
  <c r="F14" i="9"/>
  <c r="H17" i="9"/>
  <c r="T22" i="9"/>
  <c r="T28" i="9"/>
  <c r="T34" i="9"/>
  <c r="G14" i="9"/>
  <c r="I36" i="9"/>
  <c r="Z77" i="9"/>
  <c r="I18" i="9"/>
  <c r="G24" i="9"/>
  <c r="G30" i="9"/>
  <c r="J36" i="9"/>
  <c r="P50" i="9"/>
  <c r="I88" i="9"/>
  <c r="H12" i="9"/>
  <c r="U14" i="9"/>
  <c r="J18" i="9"/>
  <c r="H24" i="9"/>
  <c r="H30" i="9"/>
  <c r="AA54" i="9"/>
  <c r="J88" i="9"/>
  <c r="I12" i="9"/>
  <c r="V14" i="9"/>
  <c r="D55" i="9"/>
  <c r="Q59" i="9"/>
  <c r="V12" i="9"/>
  <c r="P15" i="9"/>
  <c r="T19" i="9"/>
  <c r="T25" i="9"/>
  <c r="T31" i="9"/>
  <c r="P39" i="9"/>
  <c r="I21" i="9"/>
  <c r="K88" i="9"/>
  <c r="K12" i="9"/>
  <c r="AA12" i="9"/>
  <c r="I14" i="9"/>
  <c r="AA14" i="9"/>
  <c r="J16" i="9"/>
  <c r="J17" i="9"/>
  <c r="V19" i="9"/>
  <c r="J21" i="9"/>
  <c r="V22" i="9"/>
  <c r="J24" i="9"/>
  <c r="V25" i="9"/>
  <c r="J27" i="9"/>
  <c r="V28" i="9"/>
  <c r="J30" i="9"/>
  <c r="V31" i="9"/>
  <c r="J33" i="9"/>
  <c r="V34" i="9"/>
  <c r="L36" i="9"/>
  <c r="AA37" i="9"/>
  <c r="N41" i="9"/>
  <c r="W43" i="9"/>
  <c r="AA46" i="9"/>
  <c r="F55" i="9"/>
  <c r="T59" i="9"/>
  <c r="V70" i="9"/>
  <c r="I78" i="9"/>
  <c r="L88" i="9"/>
  <c r="I24" i="9"/>
  <c r="D78" i="9"/>
  <c r="N12" i="9"/>
  <c r="D13" i="9"/>
  <c r="J14" i="9"/>
  <c r="D15" i="9"/>
  <c r="K16" i="9"/>
  <c r="K17" i="9"/>
  <c r="T18" i="9"/>
  <c r="G20" i="9"/>
  <c r="G23" i="9"/>
  <c r="G26" i="9"/>
  <c r="G29" i="9"/>
  <c r="G32" i="9"/>
  <c r="G35" i="9"/>
  <c r="V36" i="9"/>
  <c r="M38" i="9"/>
  <c r="E40" i="9"/>
  <c r="AA41" i="9"/>
  <c r="U47" i="9"/>
  <c r="AA51" i="9"/>
  <c r="H61" i="9"/>
  <c r="M66" i="9"/>
  <c r="W72" i="9"/>
  <c r="X80" i="9"/>
  <c r="AA131" i="9"/>
  <c r="AA130" i="9"/>
  <c r="AA129" i="9"/>
  <c r="AA128" i="9"/>
  <c r="AA127" i="9"/>
  <c r="AA126" i="9"/>
  <c r="AA125" i="9"/>
  <c r="AA124" i="9"/>
  <c r="AA123" i="9"/>
  <c r="AA122" i="9"/>
  <c r="AA121" i="9"/>
  <c r="AA120" i="9"/>
  <c r="AA119" i="9"/>
  <c r="AA118" i="9"/>
  <c r="AA117" i="9"/>
  <c r="AA116" i="9"/>
  <c r="AA115" i="9"/>
  <c r="AA114" i="9"/>
  <c r="AA113" i="9"/>
  <c r="AA112" i="9"/>
  <c r="AA111" i="9"/>
  <c r="AA110" i="9"/>
  <c r="AA109" i="9"/>
  <c r="AA108" i="9"/>
  <c r="AA107" i="9"/>
  <c r="AA106" i="9"/>
  <c r="AA105" i="9"/>
  <c r="AA104" i="9"/>
  <c r="AA103" i="9"/>
  <c r="AA102" i="9"/>
  <c r="AA101" i="9"/>
  <c r="AA100" i="9"/>
  <c r="AA99" i="9"/>
  <c r="AA98" i="9"/>
  <c r="AA97" i="9"/>
  <c r="AA96" i="9"/>
  <c r="AA95" i="9"/>
  <c r="AA94" i="9"/>
  <c r="AA93" i="9"/>
  <c r="AA92" i="9"/>
  <c r="AA91" i="9"/>
  <c r="Z131" i="9"/>
  <c r="N131" i="9"/>
  <c r="Z130" i="9"/>
  <c r="N130" i="9"/>
  <c r="Z129" i="9"/>
  <c r="N129" i="9"/>
  <c r="Z128" i="9"/>
  <c r="N128" i="9"/>
  <c r="Z127" i="9"/>
  <c r="N127" i="9"/>
  <c r="Z126" i="9"/>
  <c r="N126" i="9"/>
  <c r="Z125" i="9"/>
  <c r="N125" i="9"/>
  <c r="Z124" i="9"/>
  <c r="N124" i="9"/>
  <c r="Z123" i="9"/>
  <c r="N123" i="9"/>
  <c r="Z122" i="9"/>
  <c r="N122" i="9"/>
  <c r="Z121" i="9"/>
  <c r="N121" i="9"/>
  <c r="Z120" i="9"/>
  <c r="N120" i="9"/>
  <c r="Z119" i="9"/>
  <c r="N119" i="9"/>
  <c r="Z118" i="9"/>
  <c r="N118" i="9"/>
  <c r="Z117" i="9"/>
  <c r="N117" i="9"/>
  <c r="Z116" i="9"/>
  <c r="N116" i="9"/>
  <c r="Z115" i="9"/>
  <c r="N115" i="9"/>
  <c r="Z114" i="9"/>
  <c r="N114" i="9"/>
  <c r="Z113" i="9"/>
  <c r="N113" i="9"/>
  <c r="Z112" i="9"/>
  <c r="N112" i="9"/>
  <c r="Z111" i="9"/>
  <c r="N111" i="9"/>
  <c r="Z110" i="9"/>
  <c r="N110" i="9"/>
  <c r="Z109" i="9"/>
  <c r="N109" i="9"/>
  <c r="Z108" i="9"/>
  <c r="N108" i="9"/>
  <c r="Z107" i="9"/>
  <c r="N107" i="9"/>
  <c r="Z106" i="9"/>
  <c r="N106" i="9"/>
  <c r="Z105" i="9"/>
  <c r="N105" i="9"/>
  <c r="Z104" i="9"/>
  <c r="N104" i="9"/>
  <c r="Z103" i="9"/>
  <c r="N103" i="9"/>
  <c r="Z102" i="9"/>
  <c r="N102" i="9"/>
  <c r="Z101" i="9"/>
  <c r="N101" i="9"/>
  <c r="Z100" i="9"/>
  <c r="N100" i="9"/>
  <c r="Z99" i="9"/>
  <c r="N99" i="9"/>
  <c r="Z98" i="9"/>
  <c r="N98" i="9"/>
  <c r="Z97" i="9"/>
  <c r="N97" i="9"/>
  <c r="Z96" i="9"/>
  <c r="N96" i="9"/>
  <c r="Z95" i="9"/>
  <c r="N95" i="9"/>
  <c r="Z94" i="9"/>
  <c r="N94" i="9"/>
  <c r="Z93" i="9"/>
  <c r="N93" i="9"/>
  <c r="Z92" i="9"/>
  <c r="N92" i="9"/>
  <c r="Z91" i="9"/>
  <c r="N91" i="9"/>
  <c r="M131" i="9"/>
  <c r="M130" i="9"/>
  <c r="M129" i="9"/>
  <c r="M128" i="9"/>
  <c r="M127" i="9"/>
  <c r="M126" i="9"/>
  <c r="M125" i="9"/>
  <c r="M124" i="9"/>
  <c r="M123" i="9"/>
  <c r="M122" i="9"/>
  <c r="M121" i="9"/>
  <c r="M120" i="9"/>
  <c r="M119" i="9"/>
  <c r="M118" i="9"/>
  <c r="M117" i="9"/>
  <c r="M116" i="9"/>
  <c r="M115" i="9"/>
  <c r="M114" i="9"/>
  <c r="M113" i="9"/>
  <c r="M112" i="9"/>
  <c r="M111" i="9"/>
  <c r="M110" i="9"/>
  <c r="M109" i="9"/>
  <c r="M108" i="9"/>
  <c r="M107" i="9"/>
  <c r="M106" i="9"/>
  <c r="M105" i="9"/>
  <c r="M104" i="9"/>
  <c r="M103" i="9"/>
  <c r="M102" i="9"/>
  <c r="M101" i="9"/>
  <c r="M100" i="9"/>
  <c r="M99" i="9"/>
  <c r="M98" i="9"/>
  <c r="M97" i="9"/>
  <c r="M96" i="9"/>
  <c r="M95" i="9"/>
  <c r="M94" i="9"/>
  <c r="M93" i="9"/>
  <c r="M92" i="9"/>
  <c r="M91" i="9"/>
  <c r="X131" i="9"/>
  <c r="L131" i="9"/>
  <c r="X130" i="9"/>
  <c r="L130" i="9"/>
  <c r="X129" i="9"/>
  <c r="L129" i="9"/>
  <c r="X128" i="9"/>
  <c r="L128" i="9"/>
  <c r="X127" i="9"/>
  <c r="L127" i="9"/>
  <c r="X126" i="9"/>
  <c r="L126" i="9"/>
  <c r="X125" i="9"/>
  <c r="L125" i="9"/>
  <c r="X124" i="9"/>
  <c r="L124" i="9"/>
  <c r="X123" i="9"/>
  <c r="L123" i="9"/>
  <c r="X122" i="9"/>
  <c r="L122" i="9"/>
  <c r="X121" i="9"/>
  <c r="L121" i="9"/>
  <c r="X120" i="9"/>
  <c r="L120" i="9"/>
  <c r="X119" i="9"/>
  <c r="L119" i="9"/>
  <c r="X118" i="9"/>
  <c r="L118" i="9"/>
  <c r="X117" i="9"/>
  <c r="L117" i="9"/>
  <c r="X116" i="9"/>
  <c r="L116" i="9"/>
  <c r="X115" i="9"/>
  <c r="L115" i="9"/>
  <c r="X114" i="9"/>
  <c r="L114" i="9"/>
  <c r="X113" i="9"/>
  <c r="L113" i="9"/>
  <c r="X112" i="9"/>
  <c r="L112" i="9"/>
  <c r="X111" i="9"/>
  <c r="L111" i="9"/>
  <c r="X110" i="9"/>
  <c r="L110" i="9"/>
  <c r="X109" i="9"/>
  <c r="L109" i="9"/>
  <c r="X108" i="9"/>
  <c r="L108" i="9"/>
  <c r="X107" i="9"/>
  <c r="L107" i="9"/>
  <c r="X106" i="9"/>
  <c r="L106" i="9"/>
  <c r="X105" i="9"/>
  <c r="L105" i="9"/>
  <c r="X104" i="9"/>
  <c r="L104" i="9"/>
  <c r="X103" i="9"/>
  <c r="L103" i="9"/>
  <c r="X102" i="9"/>
  <c r="L102" i="9"/>
  <c r="X101" i="9"/>
  <c r="L101" i="9"/>
  <c r="X100" i="9"/>
  <c r="L100" i="9"/>
  <c r="X99" i="9"/>
  <c r="L99" i="9"/>
  <c r="X98" i="9"/>
  <c r="L98" i="9"/>
  <c r="X97" i="9"/>
  <c r="L97" i="9"/>
  <c r="X96" i="9"/>
  <c r="L96" i="9"/>
  <c r="X95" i="9"/>
  <c r="L95" i="9"/>
  <c r="X94" i="9"/>
  <c r="L94" i="9"/>
  <c r="X93" i="9"/>
  <c r="L93" i="9"/>
  <c r="X92" i="9"/>
  <c r="L92" i="9"/>
  <c r="X91" i="9"/>
  <c r="L91" i="9"/>
  <c r="W131" i="9"/>
  <c r="K131" i="9"/>
  <c r="W130" i="9"/>
  <c r="K130" i="9"/>
  <c r="W129" i="9"/>
  <c r="K129" i="9"/>
  <c r="W128" i="9"/>
  <c r="K128" i="9"/>
  <c r="W127" i="9"/>
  <c r="K127" i="9"/>
  <c r="W126" i="9"/>
  <c r="K126" i="9"/>
  <c r="W125" i="9"/>
  <c r="K125" i="9"/>
  <c r="W124" i="9"/>
  <c r="K124" i="9"/>
  <c r="W123" i="9"/>
  <c r="K123" i="9"/>
  <c r="W122" i="9"/>
  <c r="K122" i="9"/>
  <c r="W121" i="9"/>
  <c r="K121" i="9"/>
  <c r="W120" i="9"/>
  <c r="K120" i="9"/>
  <c r="W119" i="9"/>
  <c r="K119" i="9"/>
  <c r="W118" i="9"/>
  <c r="K118" i="9"/>
  <c r="W117" i="9"/>
  <c r="K117" i="9"/>
  <c r="W116" i="9"/>
  <c r="K116" i="9"/>
  <c r="W115" i="9"/>
  <c r="K115" i="9"/>
  <c r="W114" i="9"/>
  <c r="K114" i="9"/>
  <c r="W113" i="9"/>
  <c r="K113" i="9"/>
  <c r="W112" i="9"/>
  <c r="K112" i="9"/>
  <c r="W111" i="9"/>
  <c r="K111" i="9"/>
  <c r="W110" i="9"/>
  <c r="K110" i="9"/>
  <c r="W109" i="9"/>
  <c r="K109" i="9"/>
  <c r="W108" i="9"/>
  <c r="K108" i="9"/>
  <c r="W107" i="9"/>
  <c r="K107" i="9"/>
  <c r="W106" i="9"/>
  <c r="K106" i="9"/>
  <c r="W105" i="9"/>
  <c r="K105" i="9"/>
  <c r="W104" i="9"/>
  <c r="K104" i="9"/>
  <c r="W103" i="9"/>
  <c r="K103" i="9"/>
  <c r="W102" i="9"/>
  <c r="K102" i="9"/>
  <c r="W101" i="9"/>
  <c r="K101" i="9"/>
  <c r="W100" i="9"/>
  <c r="K100" i="9"/>
  <c r="W99" i="9"/>
  <c r="K99" i="9"/>
  <c r="W98" i="9"/>
  <c r="K98" i="9"/>
  <c r="W97" i="9"/>
  <c r="K97" i="9"/>
  <c r="W96" i="9"/>
  <c r="K96" i="9"/>
  <c r="W95" i="9"/>
  <c r="K95" i="9"/>
  <c r="W94" i="9"/>
  <c r="K94" i="9"/>
  <c r="W93" i="9"/>
  <c r="K93" i="9"/>
  <c r="W92" i="9"/>
  <c r="K92" i="9"/>
  <c r="W91" i="9"/>
  <c r="K91" i="9"/>
  <c r="V131" i="9"/>
  <c r="J131" i="9"/>
  <c r="V130" i="9"/>
  <c r="J130" i="9"/>
  <c r="V129" i="9"/>
  <c r="J129" i="9"/>
  <c r="V128" i="9"/>
  <c r="J128" i="9"/>
  <c r="V127" i="9"/>
  <c r="J127" i="9"/>
  <c r="V126" i="9"/>
  <c r="J126" i="9"/>
  <c r="V125" i="9"/>
  <c r="J125" i="9"/>
  <c r="V124" i="9"/>
  <c r="J124" i="9"/>
  <c r="V123" i="9"/>
  <c r="J123" i="9"/>
  <c r="V122" i="9"/>
  <c r="J122" i="9"/>
  <c r="V121" i="9"/>
  <c r="J121" i="9"/>
  <c r="V120" i="9"/>
  <c r="J120" i="9"/>
  <c r="V119" i="9"/>
  <c r="J119" i="9"/>
  <c r="V118" i="9"/>
  <c r="J118" i="9"/>
  <c r="V117" i="9"/>
  <c r="J117" i="9"/>
  <c r="V116" i="9"/>
  <c r="J116" i="9"/>
  <c r="V115" i="9"/>
  <c r="J115" i="9"/>
  <c r="V114" i="9"/>
  <c r="J114" i="9"/>
  <c r="V113" i="9"/>
  <c r="J113" i="9"/>
  <c r="V112" i="9"/>
  <c r="J112" i="9"/>
  <c r="V111" i="9"/>
  <c r="J111" i="9"/>
  <c r="V110" i="9"/>
  <c r="J110" i="9"/>
  <c r="V109" i="9"/>
  <c r="J109" i="9"/>
  <c r="V108" i="9"/>
  <c r="J108" i="9"/>
  <c r="V107" i="9"/>
  <c r="J107" i="9"/>
  <c r="V106" i="9"/>
  <c r="J106" i="9"/>
  <c r="V105" i="9"/>
  <c r="J105" i="9"/>
  <c r="V104" i="9"/>
  <c r="J104" i="9"/>
  <c r="V103" i="9"/>
  <c r="J103" i="9"/>
  <c r="V102" i="9"/>
  <c r="J102" i="9"/>
  <c r="V101" i="9"/>
  <c r="J101" i="9"/>
  <c r="V100" i="9"/>
  <c r="J100" i="9"/>
  <c r="V99" i="9"/>
  <c r="J99" i="9"/>
  <c r="V98" i="9"/>
  <c r="J98" i="9"/>
  <c r="V97" i="9"/>
  <c r="J97" i="9"/>
  <c r="V96" i="9"/>
  <c r="J96" i="9"/>
  <c r="V95" i="9"/>
  <c r="J95" i="9"/>
  <c r="V94" i="9"/>
  <c r="J94" i="9"/>
  <c r="V93" i="9"/>
  <c r="J93" i="9"/>
  <c r="V92" i="9"/>
  <c r="J92" i="9"/>
  <c r="V91" i="9"/>
  <c r="J91" i="9"/>
  <c r="U131" i="9"/>
  <c r="I131" i="9"/>
  <c r="U130" i="9"/>
  <c r="I130" i="9"/>
  <c r="U129" i="9"/>
  <c r="I129" i="9"/>
  <c r="U128" i="9"/>
  <c r="I128" i="9"/>
  <c r="U127" i="9"/>
  <c r="I127" i="9"/>
  <c r="U126" i="9"/>
  <c r="I126" i="9"/>
  <c r="U125" i="9"/>
  <c r="I125" i="9"/>
  <c r="U124" i="9"/>
  <c r="I124" i="9"/>
  <c r="U123" i="9"/>
  <c r="I123" i="9"/>
  <c r="U122" i="9"/>
  <c r="I122" i="9"/>
  <c r="U121" i="9"/>
  <c r="I121" i="9"/>
  <c r="U120" i="9"/>
  <c r="I120" i="9"/>
  <c r="U119" i="9"/>
  <c r="I119" i="9"/>
  <c r="U118" i="9"/>
  <c r="I118" i="9"/>
  <c r="U117" i="9"/>
  <c r="I117" i="9"/>
  <c r="U116" i="9"/>
  <c r="I116" i="9"/>
  <c r="U115" i="9"/>
  <c r="I115" i="9"/>
  <c r="U114" i="9"/>
  <c r="I114" i="9"/>
  <c r="U113" i="9"/>
  <c r="I113" i="9"/>
  <c r="U112" i="9"/>
  <c r="I112" i="9"/>
  <c r="U111" i="9"/>
  <c r="I111" i="9"/>
  <c r="U110" i="9"/>
  <c r="I110" i="9"/>
  <c r="U109" i="9"/>
  <c r="I109" i="9"/>
  <c r="U108" i="9"/>
  <c r="I108" i="9"/>
  <c r="U107" i="9"/>
  <c r="I107" i="9"/>
  <c r="U106" i="9"/>
  <c r="I106" i="9"/>
  <c r="U105" i="9"/>
  <c r="I105" i="9"/>
  <c r="U104" i="9"/>
  <c r="I104" i="9"/>
  <c r="U103" i="9"/>
  <c r="I103" i="9"/>
  <c r="U102" i="9"/>
  <c r="I102" i="9"/>
  <c r="U101" i="9"/>
  <c r="I101" i="9"/>
  <c r="U100" i="9"/>
  <c r="I100" i="9"/>
  <c r="U99" i="9"/>
  <c r="I99" i="9"/>
  <c r="U98" i="9"/>
  <c r="I98" i="9"/>
  <c r="U97" i="9"/>
  <c r="I97" i="9"/>
  <c r="U96" i="9"/>
  <c r="I96" i="9"/>
  <c r="U95" i="9"/>
  <c r="I95" i="9"/>
  <c r="U94" i="9"/>
  <c r="I94" i="9"/>
  <c r="U93" i="9"/>
  <c r="I93" i="9"/>
  <c r="U92" i="9"/>
  <c r="I92" i="9"/>
  <c r="U91" i="9"/>
  <c r="I91" i="9"/>
  <c r="U90" i="9"/>
  <c r="I90" i="9"/>
  <c r="T131" i="9"/>
  <c r="H131" i="9"/>
  <c r="T130" i="9"/>
  <c r="H130" i="9"/>
  <c r="T129" i="9"/>
  <c r="H129" i="9"/>
  <c r="T128" i="9"/>
  <c r="H128" i="9"/>
  <c r="T127" i="9"/>
  <c r="H127" i="9"/>
  <c r="T126" i="9"/>
  <c r="H126" i="9"/>
  <c r="T125" i="9"/>
  <c r="H125" i="9"/>
  <c r="T124" i="9"/>
  <c r="H124" i="9"/>
  <c r="T123" i="9"/>
  <c r="H123" i="9"/>
  <c r="T122" i="9"/>
  <c r="H122" i="9"/>
  <c r="T121" i="9"/>
  <c r="H121" i="9"/>
  <c r="T120" i="9"/>
  <c r="H120" i="9"/>
  <c r="T119" i="9"/>
  <c r="H119" i="9"/>
  <c r="T118" i="9"/>
  <c r="H118" i="9"/>
  <c r="T117" i="9"/>
  <c r="H117" i="9"/>
  <c r="T116" i="9"/>
  <c r="H116" i="9"/>
  <c r="T115" i="9"/>
  <c r="H115" i="9"/>
  <c r="T114" i="9"/>
  <c r="H114" i="9"/>
  <c r="T113" i="9"/>
  <c r="H113" i="9"/>
  <c r="T112" i="9"/>
  <c r="H112" i="9"/>
  <c r="T111" i="9"/>
  <c r="H111" i="9"/>
  <c r="T110" i="9"/>
  <c r="H110" i="9"/>
  <c r="T109" i="9"/>
  <c r="H109" i="9"/>
  <c r="T108" i="9"/>
  <c r="H108" i="9"/>
  <c r="T107" i="9"/>
  <c r="H107" i="9"/>
  <c r="T106" i="9"/>
  <c r="H106" i="9"/>
  <c r="T105" i="9"/>
  <c r="H105" i="9"/>
  <c r="T104" i="9"/>
  <c r="H104" i="9"/>
  <c r="T103" i="9"/>
  <c r="H103" i="9"/>
  <c r="T102" i="9"/>
  <c r="H102" i="9"/>
  <c r="T101" i="9"/>
  <c r="H101" i="9"/>
  <c r="T100" i="9"/>
  <c r="H100" i="9"/>
  <c r="T99" i="9"/>
  <c r="H99" i="9"/>
  <c r="T98" i="9"/>
  <c r="H98" i="9"/>
  <c r="T97" i="9"/>
  <c r="H97" i="9"/>
  <c r="T96" i="9"/>
  <c r="H96" i="9"/>
  <c r="T95" i="9"/>
  <c r="H95" i="9"/>
  <c r="T94" i="9"/>
  <c r="H94" i="9"/>
  <c r="T93" i="9"/>
  <c r="H93" i="9"/>
  <c r="T92" i="9"/>
  <c r="H92" i="9"/>
  <c r="T91" i="9"/>
  <c r="H91" i="9"/>
  <c r="T90" i="9"/>
  <c r="H90" i="9"/>
  <c r="T89"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E92" i="9"/>
  <c r="K90" i="9"/>
  <c r="U89" i="9"/>
  <c r="H89" i="9"/>
  <c r="T88" i="9"/>
  <c r="H88" i="9"/>
  <c r="T87" i="9"/>
  <c r="H87" i="9"/>
  <c r="T86" i="9"/>
  <c r="H86" i="9"/>
  <c r="T85" i="9"/>
  <c r="H85" i="9"/>
  <c r="T84" i="9"/>
  <c r="H84" i="9"/>
  <c r="T83" i="9"/>
  <c r="H83" i="9"/>
  <c r="T82" i="9"/>
  <c r="H82" i="9"/>
  <c r="T81" i="9"/>
  <c r="H81" i="9"/>
  <c r="T80" i="9"/>
  <c r="H80" i="9"/>
  <c r="T79" i="9"/>
  <c r="H79" i="9"/>
  <c r="T78" i="9"/>
  <c r="H78" i="9"/>
  <c r="T77" i="9"/>
  <c r="H77" i="9"/>
  <c r="T76" i="9"/>
  <c r="H76" i="9"/>
  <c r="T75" i="9"/>
  <c r="H75" i="9"/>
  <c r="T74" i="9"/>
  <c r="H74" i="9"/>
  <c r="T73" i="9"/>
  <c r="H73" i="9"/>
  <c r="T72" i="9"/>
  <c r="H72" i="9"/>
  <c r="T71" i="9"/>
  <c r="H71" i="9"/>
  <c r="T70" i="9"/>
  <c r="H70" i="9"/>
  <c r="T69" i="9"/>
  <c r="H69" i="9"/>
  <c r="T68" i="9"/>
  <c r="H68" i="9"/>
  <c r="T67" i="9"/>
  <c r="H67" i="9"/>
  <c r="T66" i="9"/>
  <c r="H66" i="9"/>
  <c r="T65" i="9"/>
  <c r="H65" i="9"/>
  <c r="T64" i="9"/>
  <c r="Q131" i="9"/>
  <c r="Q129" i="9"/>
  <c r="Q127" i="9"/>
  <c r="Q125" i="9"/>
  <c r="Q123" i="9"/>
  <c r="Q121" i="9"/>
  <c r="Q119" i="9"/>
  <c r="Q117" i="9"/>
  <c r="Q115" i="9"/>
  <c r="Q113" i="9"/>
  <c r="Q111" i="9"/>
  <c r="Q109" i="9"/>
  <c r="Q107" i="9"/>
  <c r="Q105" i="9"/>
  <c r="Q103" i="9"/>
  <c r="Q101" i="9"/>
  <c r="Q99" i="9"/>
  <c r="Q97" i="9"/>
  <c r="Q95" i="9"/>
  <c r="Q93" i="9"/>
  <c r="D92" i="9"/>
  <c r="X90" i="9"/>
  <c r="J90" i="9"/>
  <c r="G89" i="9"/>
  <c r="G88" i="9"/>
  <c r="G87" i="9"/>
  <c r="G86" i="9"/>
  <c r="G85" i="9"/>
  <c r="G84" i="9"/>
  <c r="G83" i="9"/>
  <c r="G82" i="9"/>
  <c r="G81" i="9"/>
  <c r="G80" i="9"/>
  <c r="G79" i="9"/>
  <c r="G78" i="9"/>
  <c r="G77" i="9"/>
  <c r="G76" i="9"/>
  <c r="G75" i="9"/>
  <c r="G74" i="9"/>
  <c r="G73" i="9"/>
  <c r="P131" i="9"/>
  <c r="P129" i="9"/>
  <c r="P127" i="9"/>
  <c r="P125" i="9"/>
  <c r="P123" i="9"/>
  <c r="P121" i="9"/>
  <c r="P119" i="9"/>
  <c r="P117" i="9"/>
  <c r="P115" i="9"/>
  <c r="P113" i="9"/>
  <c r="P111" i="9"/>
  <c r="P109" i="9"/>
  <c r="P107" i="9"/>
  <c r="P105" i="9"/>
  <c r="P103" i="9"/>
  <c r="P101" i="9"/>
  <c r="P99" i="9"/>
  <c r="P97" i="9"/>
  <c r="P95" i="9"/>
  <c r="P93" i="9"/>
  <c r="W90" i="9"/>
  <c r="G90" i="9"/>
  <c r="F89" i="9"/>
  <c r="F88" i="9"/>
  <c r="F87" i="9"/>
  <c r="F86" i="9"/>
  <c r="F85" i="9"/>
  <c r="F84" i="9"/>
  <c r="F83" i="9"/>
  <c r="F82" i="9"/>
  <c r="F81" i="9"/>
  <c r="F80" i="9"/>
  <c r="F79" i="9"/>
  <c r="F78" i="9"/>
  <c r="F77" i="9"/>
  <c r="F76" i="9"/>
  <c r="F75" i="9"/>
  <c r="F74" i="9"/>
  <c r="F73" i="9"/>
  <c r="F72" i="9"/>
  <c r="F71" i="9"/>
  <c r="F70" i="9"/>
  <c r="F131" i="9"/>
  <c r="F129" i="9"/>
  <c r="F127" i="9"/>
  <c r="F125" i="9"/>
  <c r="F123" i="9"/>
  <c r="F121" i="9"/>
  <c r="F119" i="9"/>
  <c r="F117" i="9"/>
  <c r="F115" i="9"/>
  <c r="F113" i="9"/>
  <c r="F111" i="9"/>
  <c r="F109" i="9"/>
  <c r="F107" i="9"/>
  <c r="F105" i="9"/>
  <c r="F103" i="9"/>
  <c r="F101" i="9"/>
  <c r="F99" i="9"/>
  <c r="F97" i="9"/>
  <c r="F95" i="9"/>
  <c r="F93" i="9"/>
  <c r="V90" i="9"/>
  <c r="F90" i="9"/>
  <c r="Q89" i="9"/>
  <c r="E89" i="9"/>
  <c r="Q88" i="9"/>
  <c r="E88" i="9"/>
  <c r="Q87" i="9"/>
  <c r="E87" i="9"/>
  <c r="Q86" i="9"/>
  <c r="E86" i="9"/>
  <c r="Q85" i="9"/>
  <c r="E85" i="9"/>
  <c r="Q84" i="9"/>
  <c r="E84" i="9"/>
  <c r="Q83" i="9"/>
  <c r="E83" i="9"/>
  <c r="Q82" i="9"/>
  <c r="E82" i="9"/>
  <c r="Q81" i="9"/>
  <c r="E81" i="9"/>
  <c r="Q80" i="9"/>
  <c r="E80" i="9"/>
  <c r="Q79" i="9"/>
  <c r="E79" i="9"/>
  <c r="Q78" i="9"/>
  <c r="E78" i="9"/>
  <c r="Q77" i="9"/>
  <c r="E77" i="9"/>
  <c r="Q76" i="9"/>
  <c r="E76" i="9"/>
  <c r="Q75" i="9"/>
  <c r="E75" i="9"/>
  <c r="Q74" i="9"/>
  <c r="E74" i="9"/>
  <c r="Q73" i="9"/>
  <c r="E73" i="9"/>
  <c r="Q72" i="9"/>
  <c r="E72" i="9"/>
  <c r="Q71" i="9"/>
  <c r="E71" i="9"/>
  <c r="Q70" i="9"/>
  <c r="E70" i="9"/>
  <c r="Q69" i="9"/>
  <c r="E69" i="9"/>
  <c r="Q68" i="9"/>
  <c r="E68" i="9"/>
  <c r="Q67" i="9"/>
  <c r="E67" i="9"/>
  <c r="Q66" i="9"/>
  <c r="E66" i="9"/>
  <c r="Q65" i="9"/>
  <c r="E65" i="9"/>
  <c r="E131" i="9"/>
  <c r="E129" i="9"/>
  <c r="E127" i="9"/>
  <c r="E125" i="9"/>
  <c r="E123" i="9"/>
  <c r="E121" i="9"/>
  <c r="E119" i="9"/>
  <c r="E117" i="9"/>
  <c r="E115" i="9"/>
  <c r="E113" i="9"/>
  <c r="E111" i="9"/>
  <c r="E109" i="9"/>
  <c r="E107" i="9"/>
  <c r="E105" i="9"/>
  <c r="E103" i="9"/>
  <c r="E101" i="9"/>
  <c r="E99" i="9"/>
  <c r="E97" i="9"/>
  <c r="E95" i="9"/>
  <c r="E93" i="9"/>
  <c r="Q91" i="9"/>
  <c r="D131" i="9"/>
  <c r="D129" i="9"/>
  <c r="D127" i="9"/>
  <c r="D125" i="9"/>
  <c r="D123" i="9"/>
  <c r="D121" i="9"/>
  <c r="D119" i="9"/>
  <c r="D117" i="9"/>
  <c r="D115" i="9"/>
  <c r="D113" i="9"/>
  <c r="D111" i="9"/>
  <c r="D109" i="9"/>
  <c r="D107" i="9"/>
  <c r="D105" i="9"/>
  <c r="D103" i="9"/>
  <c r="D101" i="9"/>
  <c r="D99" i="9"/>
  <c r="D97" i="9"/>
  <c r="D95" i="9"/>
  <c r="D93" i="9"/>
  <c r="P91" i="9"/>
  <c r="D90" i="9"/>
  <c r="AA88" i="9"/>
  <c r="AA87" i="9"/>
  <c r="AA86" i="9"/>
  <c r="AA85" i="9"/>
  <c r="AA84" i="9"/>
  <c r="AA83" i="9"/>
  <c r="AA82" i="9"/>
  <c r="AA81" i="9"/>
  <c r="AA80" i="9"/>
  <c r="AA79" i="9"/>
  <c r="AA78" i="9"/>
  <c r="AA77" i="9"/>
  <c r="AA76" i="9"/>
  <c r="AA75" i="9"/>
  <c r="AA74" i="9"/>
  <c r="AA73" i="9"/>
  <c r="AA72" i="9"/>
  <c r="AA71" i="9"/>
  <c r="AA70" i="9"/>
  <c r="AA69" i="9"/>
  <c r="AA68" i="9"/>
  <c r="AA67" i="9"/>
  <c r="AA66" i="9"/>
  <c r="AA65" i="9"/>
  <c r="AA64" i="9"/>
  <c r="AA63" i="9"/>
  <c r="AA62" i="9"/>
  <c r="AA61" i="9"/>
  <c r="AA60" i="9"/>
  <c r="AA59" i="9"/>
  <c r="AA58" i="9"/>
  <c r="G91" i="9"/>
  <c r="Q90" i="9"/>
  <c r="AA89" i="9"/>
  <c r="N89" i="9"/>
  <c r="Z88" i="9"/>
  <c r="N88" i="9"/>
  <c r="Z87" i="9"/>
  <c r="N87" i="9"/>
  <c r="Z86" i="9"/>
  <c r="N86" i="9"/>
  <c r="Z85" i="9"/>
  <c r="N85" i="9"/>
  <c r="Z84" i="9"/>
  <c r="N84" i="9"/>
  <c r="Z83" i="9"/>
  <c r="N83" i="9"/>
  <c r="Z82" i="9"/>
  <c r="N82" i="9"/>
  <c r="Z81" i="9"/>
  <c r="N81" i="9"/>
  <c r="Z80" i="9"/>
  <c r="N80" i="9"/>
  <c r="Z79" i="9"/>
  <c r="N79" i="9"/>
  <c r="Q130" i="9"/>
  <c r="Q128" i="9"/>
  <c r="Q126" i="9"/>
  <c r="Q124" i="9"/>
  <c r="Q122" i="9"/>
  <c r="Q120" i="9"/>
  <c r="Q118" i="9"/>
  <c r="Q116" i="9"/>
  <c r="Q114" i="9"/>
  <c r="Q112" i="9"/>
  <c r="Q110" i="9"/>
  <c r="Q108" i="9"/>
  <c r="Q106" i="9"/>
  <c r="Q104" i="9"/>
  <c r="Q102" i="9"/>
  <c r="Q100" i="9"/>
  <c r="Q98" i="9"/>
  <c r="Q96" i="9"/>
  <c r="Q94" i="9"/>
  <c r="F91" i="9"/>
  <c r="P90" i="9"/>
  <c r="Z89" i="9"/>
  <c r="M89" i="9"/>
  <c r="M88" i="9"/>
  <c r="M87" i="9"/>
  <c r="M86" i="9"/>
  <c r="M85" i="9"/>
  <c r="M84" i="9"/>
  <c r="M83" i="9"/>
  <c r="M82" i="9"/>
  <c r="M81" i="9"/>
  <c r="M80" i="9"/>
  <c r="P130" i="9"/>
  <c r="P124" i="9"/>
  <c r="P118" i="9"/>
  <c r="P112" i="9"/>
  <c r="P106" i="9"/>
  <c r="P100" i="9"/>
  <c r="P94" i="9"/>
  <c r="J89" i="9"/>
  <c r="D88" i="9"/>
  <c r="W86" i="9"/>
  <c r="U85" i="9"/>
  <c r="L84" i="9"/>
  <c r="J83" i="9"/>
  <c r="D82" i="9"/>
  <c r="W80" i="9"/>
  <c r="U79" i="9"/>
  <c r="V78" i="9"/>
  <c r="X77" i="9"/>
  <c r="Z76" i="9"/>
  <c r="I76" i="9"/>
  <c r="K75" i="9"/>
  <c r="M74" i="9"/>
  <c r="P73" i="9"/>
  <c r="V72" i="9"/>
  <c r="Z71" i="9"/>
  <c r="J71" i="9"/>
  <c r="N70" i="9"/>
  <c r="V69" i="9"/>
  <c r="D69" i="9"/>
  <c r="L68" i="9"/>
  <c r="U67" i="9"/>
  <c r="D67" i="9"/>
  <c r="L66" i="9"/>
  <c r="U65" i="9"/>
  <c r="D65" i="9"/>
  <c r="M64" i="9"/>
  <c r="X63" i="9"/>
  <c r="K63" i="9"/>
  <c r="V62" i="9"/>
  <c r="I62" i="9"/>
  <c r="T61" i="9"/>
  <c r="G61" i="9"/>
  <c r="E60" i="9"/>
  <c r="P59" i="9"/>
  <c r="Z58" i="9"/>
  <c r="N58" i="9"/>
  <c r="Z57" i="9"/>
  <c r="N57" i="9"/>
  <c r="Z56" i="9"/>
  <c r="N56" i="9"/>
  <c r="Z55" i="9"/>
  <c r="N55" i="9"/>
  <c r="Z54" i="9"/>
  <c r="N54" i="9"/>
  <c r="Z53" i="9"/>
  <c r="N53" i="9"/>
  <c r="Z52" i="9"/>
  <c r="N52" i="9"/>
  <c r="Z51" i="9"/>
  <c r="N51" i="9"/>
  <c r="Z50" i="9"/>
  <c r="N50" i="9"/>
  <c r="Z49" i="9"/>
  <c r="N49" i="9"/>
  <c r="Z48" i="9"/>
  <c r="N48" i="9"/>
  <c r="Z47" i="9"/>
  <c r="N47" i="9"/>
  <c r="Z46" i="9"/>
  <c r="N46" i="9"/>
  <c r="Z45" i="9"/>
  <c r="N45" i="9"/>
  <c r="Z44" i="9"/>
  <c r="N44" i="9"/>
  <c r="Z43" i="9"/>
  <c r="N43" i="9"/>
  <c r="Z42" i="9"/>
  <c r="N42" i="9"/>
  <c r="Z41" i="9"/>
  <c r="F130" i="9"/>
  <c r="F124" i="9"/>
  <c r="F118" i="9"/>
  <c r="F112" i="9"/>
  <c r="F106" i="9"/>
  <c r="F100" i="9"/>
  <c r="F94" i="9"/>
  <c r="N90" i="9"/>
  <c r="I89" i="9"/>
  <c r="X87" i="9"/>
  <c r="V86" i="9"/>
  <c r="P85" i="9"/>
  <c r="K84" i="9"/>
  <c r="I83" i="9"/>
  <c r="X81" i="9"/>
  <c r="V80" i="9"/>
  <c r="P79" i="9"/>
  <c r="U78" i="9"/>
  <c r="W77" i="9"/>
  <c r="D76" i="9"/>
  <c r="J75" i="9"/>
  <c r="L74" i="9"/>
  <c r="N73" i="9"/>
  <c r="U72" i="9"/>
  <c r="I71" i="9"/>
  <c r="M70" i="9"/>
  <c r="U69" i="9"/>
  <c r="Z68" i="9"/>
  <c r="K68" i="9"/>
  <c r="Z66" i="9"/>
  <c r="K66" i="9"/>
  <c r="Z64" i="9"/>
  <c r="L64" i="9"/>
  <c r="W63" i="9"/>
  <c r="J63" i="9"/>
  <c r="U62" i="9"/>
  <c r="H62" i="9"/>
  <c r="F61" i="9"/>
  <c r="Q60" i="9"/>
  <c r="D60" i="9"/>
  <c r="N59" i="9"/>
  <c r="M58" i="9"/>
  <c r="M57" i="9"/>
  <c r="M56" i="9"/>
  <c r="M55" i="9"/>
  <c r="M54" i="9"/>
  <c r="M53" i="9"/>
  <c r="M52" i="9"/>
  <c r="M51" i="9"/>
  <c r="M50" i="9"/>
  <c r="M49" i="9"/>
  <c r="M48" i="9"/>
  <c r="M47" i="9"/>
  <c r="M46" i="9"/>
  <c r="M45" i="9"/>
  <c r="M44" i="9"/>
  <c r="M43" i="9"/>
  <c r="M42" i="9"/>
  <c r="E130" i="9"/>
  <c r="E124" i="9"/>
  <c r="E118" i="9"/>
  <c r="E112" i="9"/>
  <c r="E106" i="9"/>
  <c r="E100" i="9"/>
  <c r="E94" i="9"/>
  <c r="M90" i="9"/>
  <c r="D89" i="9"/>
  <c r="W87" i="9"/>
  <c r="U86" i="9"/>
  <c r="L85" i="9"/>
  <c r="J84" i="9"/>
  <c r="D83" i="9"/>
  <c r="W81" i="9"/>
  <c r="U80" i="9"/>
  <c r="M79" i="9"/>
  <c r="P78" i="9"/>
  <c r="V77" i="9"/>
  <c r="X76" i="9"/>
  <c r="Z75" i="9"/>
  <c r="I75" i="9"/>
  <c r="K74" i="9"/>
  <c r="M73" i="9"/>
  <c r="X71" i="9"/>
  <c r="G71" i="9"/>
  <c r="L70" i="9"/>
  <c r="J68" i="9"/>
  <c r="J66" i="9"/>
  <c r="K64" i="9"/>
  <c r="V63" i="9"/>
  <c r="I63" i="9"/>
  <c r="T62" i="9"/>
  <c r="G62" i="9"/>
  <c r="E61" i="9"/>
  <c r="P60" i="9"/>
  <c r="Z59" i="9"/>
  <c r="M59" i="9"/>
  <c r="X58" i="9"/>
  <c r="L58" i="9"/>
  <c r="X57" i="9"/>
  <c r="L57" i="9"/>
  <c r="X56" i="9"/>
  <c r="L56" i="9"/>
  <c r="X55" i="9"/>
  <c r="L55" i="9"/>
  <c r="X54" i="9"/>
  <c r="L54" i="9"/>
  <c r="X53" i="9"/>
  <c r="L53" i="9"/>
  <c r="X52" i="9"/>
  <c r="L52" i="9"/>
  <c r="X51" i="9"/>
  <c r="L51" i="9"/>
  <c r="X50" i="9"/>
  <c r="L50" i="9"/>
  <c r="X49" i="9"/>
  <c r="L49" i="9"/>
  <c r="X48" i="9"/>
  <c r="L48" i="9"/>
  <c r="X47" i="9"/>
  <c r="L47" i="9"/>
  <c r="X46" i="9"/>
  <c r="L46" i="9"/>
  <c r="X45" i="9"/>
  <c r="L45" i="9"/>
  <c r="D130" i="9"/>
  <c r="D124" i="9"/>
  <c r="D118" i="9"/>
  <c r="D112" i="9"/>
  <c r="D106" i="9"/>
  <c r="D100" i="9"/>
  <c r="D94" i="9"/>
  <c r="L90" i="9"/>
  <c r="X88" i="9"/>
  <c r="V87" i="9"/>
  <c r="P86" i="9"/>
  <c r="K85" i="9"/>
  <c r="I84" i="9"/>
  <c r="X82" i="9"/>
  <c r="V81" i="9"/>
  <c r="P80" i="9"/>
  <c r="L79" i="9"/>
  <c r="N78" i="9"/>
  <c r="U77" i="9"/>
  <c r="W76" i="9"/>
  <c r="D75" i="9"/>
  <c r="J74" i="9"/>
  <c r="L73" i="9"/>
  <c r="P72" i="9"/>
  <c r="W71" i="9"/>
  <c r="D71" i="9"/>
  <c r="K70" i="9"/>
  <c r="P69" i="9"/>
  <c r="X68" i="9"/>
  <c r="I68" i="9"/>
  <c r="P67" i="9"/>
  <c r="X66" i="9"/>
  <c r="I66" i="9"/>
  <c r="P65" i="9"/>
  <c r="X64" i="9"/>
  <c r="J64" i="9"/>
  <c r="U63" i="9"/>
  <c r="H63" i="9"/>
  <c r="F62" i="9"/>
  <c r="Q61" i="9"/>
  <c r="D61" i="9"/>
  <c r="N60" i="9"/>
  <c r="L59" i="9"/>
  <c r="W58" i="9"/>
  <c r="K58" i="9"/>
  <c r="W57" i="9"/>
  <c r="K57" i="9"/>
  <c r="W56" i="9"/>
  <c r="K56" i="9"/>
  <c r="W55" i="9"/>
  <c r="K55" i="9"/>
  <c r="W54" i="9"/>
  <c r="K54" i="9"/>
  <c r="W53" i="9"/>
  <c r="K53" i="9"/>
  <c r="W52" i="9"/>
  <c r="K52" i="9"/>
  <c r="W51" i="9"/>
  <c r="K51" i="9"/>
  <c r="W50" i="9"/>
  <c r="K50" i="9"/>
  <c r="W49" i="9"/>
  <c r="K49" i="9"/>
  <c r="W48" i="9"/>
  <c r="K48" i="9"/>
  <c r="W47" i="9"/>
  <c r="K47" i="9"/>
  <c r="W46" i="9"/>
  <c r="K46" i="9"/>
  <c r="W45" i="9"/>
  <c r="K45" i="9"/>
  <c r="P128" i="9"/>
  <c r="P122" i="9"/>
  <c r="P116" i="9"/>
  <c r="P110" i="9"/>
  <c r="P104" i="9"/>
  <c r="P98" i="9"/>
  <c r="Q92" i="9"/>
  <c r="E90" i="9"/>
  <c r="W88" i="9"/>
  <c r="U87" i="9"/>
  <c r="L86" i="9"/>
  <c r="J85" i="9"/>
  <c r="D84" i="9"/>
  <c r="W82" i="9"/>
  <c r="U81" i="9"/>
  <c r="L80" i="9"/>
  <c r="K79" i="9"/>
  <c r="M78" i="9"/>
  <c r="P77" i="9"/>
  <c r="V76" i="9"/>
  <c r="X75" i="9"/>
  <c r="Z74" i="9"/>
  <c r="I74" i="9"/>
  <c r="K73" i="9"/>
  <c r="N72" i="9"/>
  <c r="V71" i="9"/>
  <c r="Z70" i="9"/>
  <c r="J70" i="9"/>
  <c r="N69" i="9"/>
  <c r="W68" i="9"/>
  <c r="G68" i="9"/>
  <c r="N67" i="9"/>
  <c r="W66" i="9"/>
  <c r="G66" i="9"/>
  <c r="N65" i="9"/>
  <c r="W64" i="9"/>
  <c r="I64" i="9"/>
  <c r="T63" i="9"/>
  <c r="G63" i="9"/>
  <c r="E62" i="9"/>
  <c r="P61" i="9"/>
  <c r="Z60" i="9"/>
  <c r="M60" i="9"/>
  <c r="X59" i="9"/>
  <c r="K59" i="9"/>
  <c r="V58" i="9"/>
  <c r="J58" i="9"/>
  <c r="V57" i="9"/>
  <c r="J57" i="9"/>
  <c r="V56" i="9"/>
  <c r="J56" i="9"/>
  <c r="V55" i="9"/>
  <c r="J55" i="9"/>
  <c r="V54" i="9"/>
  <c r="J54" i="9"/>
  <c r="V53" i="9"/>
  <c r="J53" i="9"/>
  <c r="V52" i="9"/>
  <c r="J52" i="9"/>
  <c r="V51" i="9"/>
  <c r="J51" i="9"/>
  <c r="V50" i="9"/>
  <c r="J50" i="9"/>
  <c r="V49" i="9"/>
  <c r="J49" i="9"/>
  <c r="V48" i="9"/>
  <c r="J48" i="9"/>
  <c r="V47" i="9"/>
  <c r="J47" i="9"/>
  <c r="V46" i="9"/>
  <c r="J46" i="9"/>
  <c r="V45" i="9"/>
  <c r="J45" i="9"/>
  <c r="V44" i="9"/>
  <c r="J44" i="9"/>
  <c r="V43" i="9"/>
  <c r="J43" i="9"/>
  <c r="V42" i="9"/>
  <c r="F128" i="9"/>
  <c r="F122" i="9"/>
  <c r="F116" i="9"/>
  <c r="F110" i="9"/>
  <c r="F104" i="9"/>
  <c r="F98" i="9"/>
  <c r="P92" i="9"/>
  <c r="V88" i="9"/>
  <c r="P87" i="9"/>
  <c r="K86" i="9"/>
  <c r="I85" i="9"/>
  <c r="X83" i="9"/>
  <c r="V82" i="9"/>
  <c r="P81" i="9"/>
  <c r="K80" i="9"/>
  <c r="J79" i="9"/>
  <c r="L78" i="9"/>
  <c r="N77" i="9"/>
  <c r="U76" i="9"/>
  <c r="W75" i="9"/>
  <c r="D74" i="9"/>
  <c r="J73" i="9"/>
  <c r="M72" i="9"/>
  <c r="U71" i="9"/>
  <c r="I70" i="9"/>
  <c r="M69" i="9"/>
  <c r="V68" i="9"/>
  <c r="F68" i="9"/>
  <c r="M67" i="9"/>
  <c r="V66" i="9"/>
  <c r="F66" i="9"/>
  <c r="M65" i="9"/>
  <c r="V64" i="9"/>
  <c r="H64" i="9"/>
  <c r="F63" i="9"/>
  <c r="Q62" i="9"/>
  <c r="D62" i="9"/>
  <c r="N61" i="9"/>
  <c r="L60" i="9"/>
  <c r="W59" i="9"/>
  <c r="J59" i="9"/>
  <c r="U58" i="9"/>
  <c r="I58" i="9"/>
  <c r="U57" i="9"/>
  <c r="I57" i="9"/>
  <c r="U56" i="9"/>
  <c r="I56" i="9"/>
  <c r="U55" i="9"/>
  <c r="I55" i="9"/>
  <c r="U54" i="9"/>
  <c r="I54" i="9"/>
  <c r="U53" i="9"/>
  <c r="I53" i="9"/>
  <c r="U52" i="9"/>
  <c r="I52" i="9"/>
  <c r="U51" i="9"/>
  <c r="I51" i="9"/>
  <c r="U50" i="9"/>
  <c r="I50" i="9"/>
  <c r="U49" i="9"/>
  <c r="E128" i="9"/>
  <c r="E122" i="9"/>
  <c r="E116" i="9"/>
  <c r="E110" i="9"/>
  <c r="E104" i="9"/>
  <c r="E98" i="9"/>
  <c r="G92" i="9"/>
  <c r="X89" i="9"/>
  <c r="U88" i="9"/>
  <c r="L87" i="9"/>
  <c r="J86" i="9"/>
  <c r="D85" i="9"/>
  <c r="W83" i="9"/>
  <c r="U82" i="9"/>
  <c r="L81" i="9"/>
  <c r="J80" i="9"/>
  <c r="I79" i="9"/>
  <c r="K78" i="9"/>
  <c r="M77" i="9"/>
  <c r="P76" i="9"/>
  <c r="V75" i="9"/>
  <c r="X74" i="9"/>
  <c r="Z73" i="9"/>
  <c r="I73" i="9"/>
  <c r="L72" i="9"/>
  <c r="X70" i="9"/>
  <c r="G70" i="9"/>
  <c r="L69" i="9"/>
  <c r="U68" i="9"/>
  <c r="D68" i="9"/>
  <c r="L67" i="9"/>
  <c r="U66" i="9"/>
  <c r="D66" i="9"/>
  <c r="L65" i="9"/>
  <c r="U64" i="9"/>
  <c r="G64" i="9"/>
  <c r="E63" i="9"/>
  <c r="P62" i="9"/>
  <c r="Z61" i="9"/>
  <c r="M61" i="9"/>
  <c r="X60" i="9"/>
  <c r="K60" i="9"/>
  <c r="V59" i="9"/>
  <c r="I59" i="9"/>
  <c r="T58" i="9"/>
  <c r="H58" i="9"/>
  <c r="T57" i="9"/>
  <c r="H57" i="9"/>
  <c r="T56" i="9"/>
  <c r="H56" i="9"/>
  <c r="T55" i="9"/>
  <c r="H55" i="9"/>
  <c r="T54" i="9"/>
  <c r="H54" i="9"/>
  <c r="T53" i="9"/>
  <c r="H53" i="9"/>
  <c r="T52" i="9"/>
  <c r="H52" i="9"/>
  <c r="T51" i="9"/>
  <c r="H51" i="9"/>
  <c r="T50" i="9"/>
  <c r="H50" i="9"/>
  <c r="T49" i="9"/>
  <c r="H49" i="9"/>
  <c r="T48" i="9"/>
  <c r="H48" i="9"/>
  <c r="T47" i="9"/>
  <c r="H47" i="9"/>
  <c r="T46" i="9"/>
  <c r="H46" i="9"/>
  <c r="T45" i="9"/>
  <c r="H45" i="9"/>
  <c r="T44" i="9"/>
  <c r="H44" i="9"/>
  <c r="T43" i="9"/>
  <c r="H43" i="9"/>
  <c r="T42" i="9"/>
  <c r="H42" i="9"/>
  <c r="T41" i="9"/>
  <c r="H41" i="9"/>
  <c r="T40" i="9"/>
  <c r="H40" i="9"/>
  <c r="T39" i="9"/>
  <c r="D128" i="9"/>
  <c r="D122" i="9"/>
  <c r="D116" i="9"/>
  <c r="D110" i="9"/>
  <c r="D104" i="9"/>
  <c r="D98" i="9"/>
  <c r="F92" i="9"/>
  <c r="W89" i="9"/>
  <c r="P88" i="9"/>
  <c r="K87" i="9"/>
  <c r="I86" i="9"/>
  <c r="X84" i="9"/>
  <c r="V83" i="9"/>
  <c r="P82" i="9"/>
  <c r="K81" i="9"/>
  <c r="I80" i="9"/>
  <c r="D79" i="9"/>
  <c r="J78" i="9"/>
  <c r="L77" i="9"/>
  <c r="N76" i="9"/>
  <c r="U75" i="9"/>
  <c r="W74" i="9"/>
  <c r="D73" i="9"/>
  <c r="K72" i="9"/>
  <c r="P71" i="9"/>
  <c r="W70" i="9"/>
  <c r="D70" i="9"/>
  <c r="K69" i="9"/>
  <c r="Z67" i="9"/>
  <c r="K67" i="9"/>
  <c r="Z65" i="9"/>
  <c r="K65" i="9"/>
  <c r="F64" i="9"/>
  <c r="Q63" i="9"/>
  <c r="D63" i="9"/>
  <c r="N62" i="9"/>
  <c r="L61" i="9"/>
  <c r="W60" i="9"/>
  <c r="J60" i="9"/>
  <c r="U59" i="9"/>
  <c r="H59" i="9"/>
  <c r="G58" i="9"/>
  <c r="G57" i="9"/>
  <c r="G56" i="9"/>
  <c r="G55" i="9"/>
  <c r="G54" i="9"/>
  <c r="G53" i="9"/>
  <c r="G52" i="9"/>
  <c r="G51" i="9"/>
  <c r="G50" i="9"/>
  <c r="G49" i="9"/>
  <c r="G48" i="9"/>
  <c r="G47" i="9"/>
  <c r="G46" i="9"/>
  <c r="G45" i="9"/>
  <c r="G44" i="9"/>
  <c r="G43" i="9"/>
  <c r="G42" i="9"/>
  <c r="G41" i="9"/>
  <c r="G40" i="9"/>
  <c r="G39" i="9"/>
  <c r="G38" i="9"/>
  <c r="G37" i="9"/>
  <c r="G36" i="9"/>
  <c r="P126" i="9"/>
  <c r="P108" i="9"/>
  <c r="E91" i="9"/>
  <c r="J87" i="9"/>
  <c r="U83" i="9"/>
  <c r="D80" i="9"/>
  <c r="K77" i="9"/>
  <c r="V74" i="9"/>
  <c r="J72" i="9"/>
  <c r="Z69" i="9"/>
  <c r="E64" i="9"/>
  <c r="M62" i="9"/>
  <c r="V60" i="9"/>
  <c r="G59" i="9"/>
  <c r="F56" i="9"/>
  <c r="F53" i="9"/>
  <c r="F50" i="9"/>
  <c r="AA48" i="9"/>
  <c r="P46" i="9"/>
  <c r="I45" i="9"/>
  <c r="L44" i="9"/>
  <c r="P43" i="9"/>
  <c r="X41" i="9"/>
  <c r="J41" i="9"/>
  <c r="D40" i="9"/>
  <c r="N39" i="9"/>
  <c r="L38" i="9"/>
  <c r="W37" i="9"/>
  <c r="J37" i="9"/>
  <c r="U36" i="9"/>
  <c r="H36" i="9"/>
  <c r="F35" i="9"/>
  <c r="F34" i="9"/>
  <c r="F33" i="9"/>
  <c r="F32" i="9"/>
  <c r="F31" i="9"/>
  <c r="F30" i="9"/>
  <c r="F29" i="9"/>
  <c r="F28" i="9"/>
  <c r="F27" i="9"/>
  <c r="F26" i="9"/>
  <c r="F25" i="9"/>
  <c r="F24" i="9"/>
  <c r="F23" i="9"/>
  <c r="F22" i="9"/>
  <c r="F21" i="9"/>
  <c r="F20" i="9"/>
  <c r="F19" i="9"/>
  <c r="F18" i="9"/>
  <c r="F17" i="9"/>
  <c r="F126" i="9"/>
  <c r="F108" i="9"/>
  <c r="D91" i="9"/>
  <c r="I87" i="9"/>
  <c r="P83" i="9"/>
  <c r="X79" i="9"/>
  <c r="J77" i="9"/>
  <c r="U74" i="9"/>
  <c r="I72" i="9"/>
  <c r="X67" i="9"/>
  <c r="X65" i="9"/>
  <c r="D64" i="9"/>
  <c r="L62" i="9"/>
  <c r="U60" i="9"/>
  <c r="F59" i="9"/>
  <c r="Q57" i="9"/>
  <c r="E56" i="9"/>
  <c r="Q54" i="9"/>
  <c r="E53" i="9"/>
  <c r="Q51" i="9"/>
  <c r="E50" i="9"/>
  <c r="U48" i="9"/>
  <c r="Q47" i="9"/>
  <c r="F45" i="9"/>
  <c r="K44" i="9"/>
  <c r="Q42" i="9"/>
  <c r="W41" i="9"/>
  <c r="I41" i="9"/>
  <c r="Q40" i="9"/>
  <c r="AA39" i="9"/>
  <c r="M39" i="9"/>
  <c r="K38" i="9"/>
  <c r="V37" i="9"/>
  <c r="I37" i="9"/>
  <c r="T36" i="9"/>
  <c r="F36" i="9"/>
  <c r="Q35" i="9"/>
  <c r="E35" i="9"/>
  <c r="Q34" i="9"/>
  <c r="E34" i="9"/>
  <c r="Q33" i="9"/>
  <c r="E33" i="9"/>
  <c r="Q32" i="9"/>
  <c r="E32" i="9"/>
  <c r="Q31" i="9"/>
  <c r="E31" i="9"/>
  <c r="Q30" i="9"/>
  <c r="E30" i="9"/>
  <c r="Q29" i="9"/>
  <c r="E29" i="9"/>
  <c r="Q28" i="9"/>
  <c r="E28" i="9"/>
  <c r="Q27" i="9"/>
  <c r="E27" i="9"/>
  <c r="Q26" i="9"/>
  <c r="E26" i="9"/>
  <c r="Q25" i="9"/>
  <c r="E25" i="9"/>
  <c r="Q24" i="9"/>
  <c r="E24" i="9"/>
  <c r="Q23" i="9"/>
  <c r="E23" i="9"/>
  <c r="Q22" i="9"/>
  <c r="E22" i="9"/>
  <c r="Q21" i="9"/>
  <c r="E21" i="9"/>
  <c r="Q20" i="9"/>
  <c r="E20" i="9"/>
  <c r="Q19" i="9"/>
  <c r="E19" i="9"/>
  <c r="Q18" i="9"/>
  <c r="E18" i="9"/>
  <c r="Q17" i="9"/>
  <c r="E17" i="9"/>
  <c r="E126" i="9"/>
  <c r="E108" i="9"/>
  <c r="AA90" i="9"/>
  <c r="D87" i="9"/>
  <c r="L83" i="9"/>
  <c r="W79" i="9"/>
  <c r="I77" i="9"/>
  <c r="P74" i="9"/>
  <c r="G72" i="9"/>
  <c r="X69" i="9"/>
  <c r="W67" i="9"/>
  <c r="W65" i="9"/>
  <c r="Z63" i="9"/>
  <c r="K62" i="9"/>
  <c r="T60" i="9"/>
  <c r="E59" i="9"/>
  <c r="P57" i="9"/>
  <c r="D56" i="9"/>
  <c r="P54" i="9"/>
  <c r="D53" i="9"/>
  <c r="P51" i="9"/>
  <c r="D50" i="9"/>
  <c r="P47" i="9"/>
  <c r="I46" i="9"/>
  <c r="E45" i="9"/>
  <c r="I44" i="9"/>
  <c r="L43" i="9"/>
  <c r="P42" i="9"/>
  <c r="V41" i="9"/>
  <c r="F41" i="9"/>
  <c r="P40" i="9"/>
  <c r="Z39" i="9"/>
  <c r="L39" i="9"/>
  <c r="W38" i="9"/>
  <c r="J38" i="9"/>
  <c r="U37" i="9"/>
  <c r="H37" i="9"/>
  <c r="E36" i="9"/>
  <c r="P35" i="9"/>
  <c r="D35" i="9"/>
  <c r="P34" i="9"/>
  <c r="D34" i="9"/>
  <c r="P33" i="9"/>
  <c r="D33" i="9"/>
  <c r="P32" i="9"/>
  <c r="D32" i="9"/>
  <c r="P31" i="9"/>
  <c r="D31" i="9"/>
  <c r="P30" i="9"/>
  <c r="D30" i="9"/>
  <c r="P29" i="9"/>
  <c r="D29" i="9"/>
  <c r="P28" i="9"/>
  <c r="D28" i="9"/>
  <c r="P27" i="9"/>
  <c r="D27" i="9"/>
  <c r="P26" i="9"/>
  <c r="D26" i="9"/>
  <c r="P25" i="9"/>
  <c r="D25" i="9"/>
  <c r="P24" i="9"/>
  <c r="D24" i="9"/>
  <c r="P23" i="9"/>
  <c r="D23" i="9"/>
  <c r="P22" i="9"/>
  <c r="D22" i="9"/>
  <c r="P21" i="9"/>
  <c r="D21" i="9"/>
  <c r="P20" i="9"/>
  <c r="D20" i="9"/>
  <c r="P19" i="9"/>
  <c r="D19" i="9"/>
  <c r="P18" i="9"/>
  <c r="D18" i="9"/>
  <c r="P17" i="9"/>
  <c r="D17" i="9"/>
  <c r="P16" i="9"/>
  <c r="D16" i="9"/>
  <c r="D126" i="9"/>
  <c r="D108" i="9"/>
  <c r="Z90" i="9"/>
  <c r="X86" i="9"/>
  <c r="K83" i="9"/>
  <c r="V79" i="9"/>
  <c r="D77" i="9"/>
  <c r="N74" i="9"/>
  <c r="D72" i="9"/>
  <c r="W69" i="9"/>
  <c r="V67" i="9"/>
  <c r="V65" i="9"/>
  <c r="J62" i="9"/>
  <c r="D59" i="9"/>
  <c r="AA55" i="9"/>
  <c r="AA52" i="9"/>
  <c r="AA49" i="9"/>
  <c r="Q48" i="9"/>
  <c r="F46" i="9"/>
  <c r="D45" i="9"/>
  <c r="F44" i="9"/>
  <c r="K43" i="9"/>
  <c r="U41" i="9"/>
  <c r="E41" i="9"/>
  <c r="K39" i="9"/>
  <c r="V38" i="9"/>
  <c r="I38" i="9"/>
  <c r="T37" i="9"/>
  <c r="F37" i="9"/>
  <c r="Q36" i="9"/>
  <c r="D36" i="9"/>
  <c r="AA34" i="9"/>
  <c r="AA33" i="9"/>
  <c r="AA32" i="9"/>
  <c r="AA31" i="9"/>
  <c r="AA30" i="9"/>
  <c r="AA29" i="9"/>
  <c r="AA28" i="9"/>
  <c r="AA27" i="9"/>
  <c r="AA26" i="9"/>
  <c r="AA25" i="9"/>
  <c r="AA24" i="9"/>
  <c r="AA23" i="9"/>
  <c r="AA22" i="9"/>
  <c r="AA21" i="9"/>
  <c r="AA20" i="9"/>
  <c r="AA19" i="9"/>
  <c r="AA18" i="9"/>
  <c r="AA17" i="9"/>
  <c r="AA16" i="9"/>
  <c r="P120" i="9"/>
  <c r="P102" i="9"/>
  <c r="V89" i="9"/>
  <c r="D86" i="9"/>
  <c r="L82" i="9"/>
  <c r="Z78" i="9"/>
  <c r="M76" i="9"/>
  <c r="X73" i="9"/>
  <c r="N71" i="9"/>
  <c r="J69" i="9"/>
  <c r="J67" i="9"/>
  <c r="J65" i="9"/>
  <c r="P63" i="9"/>
  <c r="X61" i="9"/>
  <c r="I60" i="9"/>
  <c r="F57" i="9"/>
  <c r="F54" i="9"/>
  <c r="F51" i="9"/>
  <c r="P48" i="9"/>
  <c r="I47" i="9"/>
  <c r="E46" i="9"/>
  <c r="AA44" i="9"/>
  <c r="E44" i="9"/>
  <c r="I43" i="9"/>
  <c r="L42" i="9"/>
  <c r="D41" i="9"/>
  <c r="N40" i="9"/>
  <c r="J39" i="9"/>
  <c r="U38" i="9"/>
  <c r="H38" i="9"/>
  <c r="E37" i="9"/>
  <c r="P36" i="9"/>
  <c r="AA35" i="9"/>
  <c r="N35" i="9"/>
  <c r="N34" i="9"/>
  <c r="N33" i="9"/>
  <c r="N32" i="9"/>
  <c r="N31" i="9"/>
  <c r="N30" i="9"/>
  <c r="N29" i="9"/>
  <c r="N28" i="9"/>
  <c r="N27" i="9"/>
  <c r="N26" i="9"/>
  <c r="N25" i="9"/>
  <c r="N24" i="9"/>
  <c r="N23" i="9"/>
  <c r="N22" i="9"/>
  <c r="N21" i="9"/>
  <c r="N20" i="9"/>
  <c r="N19" i="9"/>
  <c r="N18" i="9"/>
  <c r="N17" i="9"/>
  <c r="N16" i="9"/>
  <c r="N15" i="9"/>
  <c r="N14" i="9"/>
  <c r="N13" i="9"/>
  <c r="F120" i="9"/>
  <c r="F102" i="9"/>
  <c r="P89" i="9"/>
  <c r="X85" i="9"/>
  <c r="K82" i="9"/>
  <c r="L76" i="9"/>
  <c r="W73" i="9"/>
  <c r="M71" i="9"/>
  <c r="I69" i="9"/>
  <c r="I67" i="9"/>
  <c r="I65" i="9"/>
  <c r="N63" i="9"/>
  <c r="W61" i="9"/>
  <c r="H60" i="9"/>
  <c r="Q58" i="9"/>
  <c r="E57" i="9"/>
  <c r="Q55" i="9"/>
  <c r="E54" i="9"/>
  <c r="Q52" i="9"/>
  <c r="E51" i="9"/>
  <c r="Q49" i="9"/>
  <c r="F47" i="9"/>
  <c r="D46" i="9"/>
  <c r="X44" i="9"/>
  <c r="D44" i="9"/>
  <c r="F43" i="9"/>
  <c r="K42" i="9"/>
  <c r="Q41" i="9"/>
  <c r="AA40" i="9"/>
  <c r="M40" i="9"/>
  <c r="W39" i="9"/>
  <c r="I39" i="9"/>
  <c r="T38" i="9"/>
  <c r="F38" i="9"/>
  <c r="Q37" i="9"/>
  <c r="D37" i="9"/>
  <c r="M35" i="9"/>
  <c r="M34" i="9"/>
  <c r="M33" i="9"/>
  <c r="M32" i="9"/>
  <c r="M31" i="9"/>
  <c r="M30" i="9"/>
  <c r="M29" i="9"/>
  <c r="M28" i="9"/>
  <c r="M27" i="9"/>
  <c r="M26" i="9"/>
  <c r="M25" i="9"/>
  <c r="M24" i="9"/>
  <c r="M23" i="9"/>
  <c r="M22" i="9"/>
  <c r="M21" i="9"/>
  <c r="M20" i="9"/>
  <c r="M19" i="9"/>
  <c r="M18" i="9"/>
  <c r="M17" i="9"/>
  <c r="M16" i="9"/>
  <c r="M15" i="9"/>
  <c r="M14" i="9"/>
  <c r="M13" i="9"/>
  <c r="M12" i="9"/>
  <c r="E120" i="9"/>
  <c r="E102" i="9"/>
  <c r="L89" i="9"/>
  <c r="W85" i="9"/>
  <c r="J82" i="9"/>
  <c r="X78" i="9"/>
  <c r="K76" i="9"/>
  <c r="V73" i="9"/>
  <c r="L71" i="9"/>
  <c r="G69" i="9"/>
  <c r="G67" i="9"/>
  <c r="G65" i="9"/>
  <c r="M63" i="9"/>
  <c r="V61" i="9"/>
  <c r="G60" i="9"/>
  <c r="P58" i="9"/>
  <c r="D57" i="9"/>
  <c r="P55" i="9"/>
  <c r="D54" i="9"/>
  <c r="P52" i="9"/>
  <c r="D51" i="9"/>
  <c r="P49" i="9"/>
  <c r="I48" i="9"/>
  <c r="E47" i="9"/>
  <c r="AA45" i="9"/>
  <c r="W44" i="9"/>
  <c r="AA43" i="9"/>
  <c r="E43" i="9"/>
  <c r="J42" i="9"/>
  <c r="P41" i="9"/>
  <c r="Z40" i="9"/>
  <c r="L40" i="9"/>
  <c r="V39" i="9"/>
  <c r="H39" i="9"/>
  <c r="E38" i="9"/>
  <c r="P37" i="9"/>
  <c r="AA36" i="9"/>
  <c r="N36" i="9"/>
  <c r="L35" i="9"/>
  <c r="L34" i="9"/>
  <c r="L33" i="9"/>
  <c r="L32" i="9"/>
  <c r="L31" i="9"/>
  <c r="L30" i="9"/>
  <c r="L29" i="9"/>
  <c r="L28" i="9"/>
  <c r="L27" i="9"/>
  <c r="L26" i="9"/>
  <c r="L25" i="9"/>
  <c r="L24" i="9"/>
  <c r="L23" i="9"/>
  <c r="L22" i="9"/>
  <c r="L21" i="9"/>
  <c r="L20" i="9"/>
  <c r="L19" i="9"/>
  <c r="L18" i="9"/>
  <c r="L17" i="9"/>
  <c r="L16" i="9"/>
  <c r="L15" i="9"/>
  <c r="L14" i="9"/>
  <c r="L13" i="9"/>
  <c r="L12" i="9"/>
  <c r="D120" i="9"/>
  <c r="D102" i="9"/>
  <c r="K89" i="9"/>
  <c r="V85" i="9"/>
  <c r="I82" i="9"/>
  <c r="W78" i="9"/>
  <c r="J76" i="9"/>
  <c r="U73" i="9"/>
  <c r="K71" i="9"/>
  <c r="F69" i="9"/>
  <c r="F67" i="9"/>
  <c r="F65" i="9"/>
  <c r="L63" i="9"/>
  <c r="U61" i="9"/>
  <c r="F60" i="9"/>
  <c r="AA56" i="9"/>
  <c r="AA53" i="9"/>
  <c r="AA50" i="9"/>
  <c r="F48" i="9"/>
  <c r="D47" i="9"/>
  <c r="U45" i="9"/>
  <c r="U44" i="9"/>
  <c r="X43" i="9"/>
  <c r="D43" i="9"/>
  <c r="I42" i="9"/>
  <c r="K40" i="9"/>
  <c r="U39" i="9"/>
  <c r="F39" i="9"/>
  <c r="Q38" i="9"/>
  <c r="D38" i="9"/>
  <c r="M36" i="9"/>
  <c r="K35" i="9"/>
  <c r="W34" i="9"/>
  <c r="K34" i="9"/>
  <c r="W33" i="9"/>
  <c r="K33" i="9"/>
  <c r="W32" i="9"/>
  <c r="K32" i="9"/>
  <c r="W31" i="9"/>
  <c r="K31" i="9"/>
  <c r="W30" i="9"/>
  <c r="K30" i="9"/>
  <c r="W29" i="9"/>
  <c r="K29" i="9"/>
  <c r="W28" i="9"/>
  <c r="K28" i="9"/>
  <c r="W27" i="9"/>
  <c r="K27" i="9"/>
  <c r="W26" i="9"/>
  <c r="K26" i="9"/>
  <c r="W25" i="9"/>
  <c r="K25" i="9"/>
  <c r="W24" i="9"/>
  <c r="K24" i="9"/>
  <c r="W23" i="9"/>
  <c r="K23" i="9"/>
  <c r="W22" i="9"/>
  <c r="K22" i="9"/>
  <c r="W21" i="9"/>
  <c r="K21" i="9"/>
  <c r="W20" i="9"/>
  <c r="K20" i="9"/>
  <c r="W19" i="9"/>
  <c r="K19" i="9"/>
  <c r="J12" i="9"/>
  <c r="Q13" i="9"/>
  <c r="W14" i="9"/>
  <c r="K18" i="9"/>
  <c r="U22" i="9"/>
  <c r="U25" i="9"/>
  <c r="I30" i="9"/>
  <c r="U31" i="9"/>
  <c r="K36" i="9"/>
  <c r="Q39" i="9"/>
  <c r="M41" i="9"/>
  <c r="U70" i="9"/>
  <c r="E13" i="9"/>
  <c r="T13" i="9"/>
  <c r="K14" i="9"/>
  <c r="E15" i="9"/>
  <c r="T15" i="9"/>
  <c r="Q16" i="9"/>
  <c r="U18" i="9"/>
  <c r="H20" i="9"/>
  <c r="T21" i="9"/>
  <c r="H23" i="9"/>
  <c r="T24" i="9"/>
  <c r="H26" i="9"/>
  <c r="T27" i="9"/>
  <c r="H29" i="9"/>
  <c r="T30" i="9"/>
  <c r="H32" i="9"/>
  <c r="T33" i="9"/>
  <c r="H35" i="9"/>
  <c r="W36" i="9"/>
  <c r="N38" i="9"/>
  <c r="F40" i="9"/>
  <c r="D42" i="9"/>
  <c r="P44" i="9"/>
  <c r="AA47" i="9"/>
  <c r="D52" i="9"/>
  <c r="P56" i="9"/>
  <c r="I61" i="9"/>
  <c r="N66" i="9"/>
  <c r="X72" i="9"/>
  <c r="D81" i="9"/>
  <c r="E96" i="9"/>
  <c r="H14" i="9"/>
  <c r="U19" i="9"/>
  <c r="I27" i="9"/>
  <c r="I33" i="9"/>
  <c r="U34" i="9"/>
  <c r="Z37" i="9"/>
  <c r="Q64" i="9"/>
  <c r="P12" i="9"/>
  <c r="F13" i="9"/>
  <c r="U13" i="9"/>
  <c r="F15" i="9"/>
  <c r="U15" i="9"/>
  <c r="T17" i="9"/>
  <c r="V18" i="9"/>
  <c r="I20" i="9"/>
  <c r="U21" i="9"/>
  <c r="I23" i="9"/>
  <c r="U24" i="9"/>
  <c r="I26" i="9"/>
  <c r="U27" i="9"/>
  <c r="I29" i="9"/>
  <c r="U30" i="9"/>
  <c r="I32" i="9"/>
  <c r="U33" i="9"/>
  <c r="I35" i="9"/>
  <c r="I40" i="9"/>
  <c r="E42" i="9"/>
  <c r="Q44" i="9"/>
  <c r="D48" i="9"/>
  <c r="E52" i="9"/>
  <c r="Q56" i="9"/>
  <c r="J61" i="9"/>
  <c r="P66" i="9"/>
  <c r="I81" i="9"/>
  <c r="F96" i="9"/>
  <c r="E55" i="9"/>
  <c r="Q12" i="9"/>
  <c r="G13" i="9"/>
  <c r="V13" i="9"/>
  <c r="P14" i="9"/>
  <c r="G15" i="9"/>
  <c r="V15" i="9"/>
  <c r="U17" i="9"/>
  <c r="W18" i="9"/>
  <c r="J20" i="9"/>
  <c r="V21" i="9"/>
  <c r="J23" i="9"/>
  <c r="V24" i="9"/>
  <c r="J26" i="9"/>
  <c r="V27" i="9"/>
  <c r="J29" i="9"/>
  <c r="V30" i="9"/>
  <c r="J32" i="9"/>
  <c r="V33" i="9"/>
  <c r="J35" i="9"/>
  <c r="P38" i="9"/>
  <c r="J40" i="9"/>
  <c r="F42" i="9"/>
  <c r="E48" i="9"/>
  <c r="F52" i="9"/>
  <c r="K61" i="9"/>
  <c r="Z72" i="9"/>
  <c r="J81" i="9"/>
  <c r="P96" i="9"/>
  <c r="D12" i="9"/>
  <c r="H13" i="9"/>
  <c r="W13" i="9"/>
  <c r="Q14" i="9"/>
  <c r="H15" i="9"/>
  <c r="W15" i="9"/>
  <c r="T16" i="9"/>
  <c r="V17" i="9"/>
  <c r="G19" i="9"/>
  <c r="G22" i="9"/>
  <c r="G25" i="9"/>
  <c r="G28" i="9"/>
  <c r="G31" i="9"/>
  <c r="G34" i="9"/>
  <c r="T35" i="9"/>
  <c r="K37" i="9"/>
  <c r="Z38" i="9"/>
  <c r="U40" i="9"/>
  <c r="U42" i="9"/>
  <c r="D49" i="9"/>
  <c r="AA57" i="9"/>
  <c r="W62" i="9"/>
  <c r="M68" i="9"/>
  <c r="L75" i="9"/>
  <c r="P84" i="9"/>
  <c r="D114" i="9"/>
  <c r="I16" i="9"/>
  <c r="U28" i="9"/>
  <c r="Q50" i="9"/>
  <c r="E12" i="9"/>
  <c r="I13" i="9"/>
  <c r="AA13" i="9"/>
  <c r="I15" i="9"/>
  <c r="AA15" i="9"/>
  <c r="U16" i="9"/>
  <c r="W17" i="9"/>
  <c r="H19" i="9"/>
  <c r="T20" i="9"/>
  <c r="H22" i="9"/>
  <c r="T23" i="9"/>
  <c r="H25" i="9"/>
  <c r="T26" i="9"/>
  <c r="H28" i="9"/>
  <c r="T29" i="9"/>
  <c r="H31" i="9"/>
  <c r="T32" i="9"/>
  <c r="H34" i="9"/>
  <c r="U35" i="9"/>
  <c r="L37" i="9"/>
  <c r="AA38" i="9"/>
  <c r="V40" i="9"/>
  <c r="W42" i="9"/>
  <c r="P45" i="9"/>
  <c r="E49" i="9"/>
  <c r="P53" i="9"/>
  <c r="D58" i="9"/>
  <c r="X62" i="9"/>
  <c r="N68" i="9"/>
  <c r="M75" i="9"/>
  <c r="U84" i="9"/>
  <c r="E114" i="9"/>
  <c r="Q15" i="9"/>
  <c r="U46" i="9"/>
  <c r="F12" i="9"/>
  <c r="T12" i="9"/>
  <c r="J13" i="9"/>
  <c r="D14" i="9"/>
  <c r="J15" i="9"/>
  <c r="E16" i="9"/>
  <c r="V16" i="9"/>
  <c r="G18" i="9"/>
  <c r="I19" i="9"/>
  <c r="U20" i="9"/>
  <c r="I22" i="9"/>
  <c r="U23" i="9"/>
  <c r="I25" i="9"/>
  <c r="U26" i="9"/>
  <c r="I28" i="9"/>
  <c r="U29" i="9"/>
  <c r="I31" i="9"/>
  <c r="U32" i="9"/>
  <c r="I34" i="9"/>
  <c r="V35" i="9"/>
  <c r="M37" i="9"/>
  <c r="D39" i="9"/>
  <c r="W40" i="9"/>
  <c r="X42" i="9"/>
  <c r="Q45" i="9"/>
  <c r="F49" i="9"/>
  <c r="Q53" i="9"/>
  <c r="E58" i="9"/>
  <c r="P68" i="9"/>
  <c r="N75" i="9"/>
  <c r="V84" i="9"/>
  <c r="F114" i="9"/>
  <c r="I17" i="9"/>
  <c r="U43" i="9"/>
  <c r="G12" i="9"/>
  <c r="U12" i="9"/>
  <c r="K13" i="9"/>
  <c r="E14" i="9"/>
  <c r="T14" i="9"/>
  <c r="K15" i="9"/>
  <c r="F16" i="9"/>
  <c r="W16" i="9"/>
  <c r="H18" i="9"/>
  <c r="J19" i="9"/>
  <c r="V20" i="9"/>
  <c r="J22" i="9"/>
  <c r="V23" i="9"/>
  <c r="J25" i="9"/>
  <c r="V26" i="9"/>
  <c r="J28" i="9"/>
  <c r="V29" i="9"/>
  <c r="J31" i="9"/>
  <c r="V32" i="9"/>
  <c r="J34" i="9"/>
  <c r="W35" i="9"/>
  <c r="N37" i="9"/>
  <c r="E39" i="9"/>
  <c r="X40" i="9"/>
  <c r="AA42" i="9"/>
  <c r="I49" i="9"/>
  <c r="F58" i="9"/>
  <c r="Z62" i="9"/>
  <c r="P75" i="9"/>
  <c r="W84" i="9"/>
  <c r="P114" i="9"/>
  <c r="E11" i="5" a="1"/>
  <c r="E11" i="5" s="1"/>
  <c r="K4" i="8"/>
  <c r="R14" i="9" s="1"/>
  <c r="K9" i="8"/>
  <c r="J11" i="8" s="1"/>
  <c r="R112" i="9" l="1"/>
  <c r="R74" i="9"/>
  <c r="R130" i="9"/>
  <c r="R100" i="9"/>
  <c r="R62" i="9"/>
  <c r="R118" i="9"/>
  <c r="R88" i="9"/>
  <c r="R119" i="9"/>
  <c r="R83" i="9"/>
  <c r="R76" i="9"/>
  <c r="R85" i="9"/>
  <c r="R71" i="9"/>
  <c r="R64" i="9"/>
  <c r="R73" i="9"/>
  <c r="R129" i="9"/>
  <c r="R99" i="9"/>
  <c r="R120" i="9"/>
  <c r="R117" i="9"/>
  <c r="R87" i="9"/>
  <c r="R23" i="9"/>
  <c r="R37" i="9"/>
  <c r="R25" i="9"/>
  <c r="R131" i="9"/>
  <c r="R92" i="9"/>
  <c r="R78" i="9"/>
  <c r="R123" i="9"/>
  <c r="R122" i="9"/>
  <c r="R109" i="9"/>
  <c r="R95" i="9"/>
  <c r="R56" i="9"/>
  <c r="R124" i="9"/>
  <c r="R111" i="9"/>
  <c r="R110" i="9"/>
  <c r="R97" i="9"/>
  <c r="R106" i="9"/>
  <c r="R52" i="9"/>
  <c r="R108" i="9"/>
  <c r="R65" i="9"/>
  <c r="R40" i="9"/>
  <c r="R96" i="9"/>
  <c r="R82" i="9"/>
  <c r="R81" i="9"/>
  <c r="R107" i="9"/>
  <c r="R104" i="9"/>
  <c r="R126" i="9"/>
  <c r="R91" i="9"/>
  <c r="R84" i="9"/>
  <c r="R105" i="9"/>
  <c r="R80" i="9"/>
  <c r="R93" i="9"/>
  <c r="R115" i="9"/>
  <c r="R32" i="9"/>
  <c r="R70" i="9"/>
  <c r="R69" i="9"/>
  <c r="R127" i="9"/>
  <c r="R79" i="9"/>
  <c r="R90" i="9"/>
  <c r="R114" i="9"/>
  <c r="R72" i="9"/>
  <c r="R77" i="9"/>
  <c r="R68" i="9"/>
  <c r="R94" i="9"/>
  <c r="R58" i="9"/>
  <c r="R128" i="9"/>
  <c r="R67" i="9"/>
  <c r="R102" i="9"/>
  <c r="R66" i="9"/>
  <c r="R121" i="9"/>
  <c r="R28" i="9"/>
  <c r="R34" i="9"/>
  <c r="R54" i="9"/>
  <c r="R30" i="9"/>
  <c r="R27" i="9"/>
  <c r="R43" i="9"/>
  <c r="R57" i="9"/>
  <c r="R60" i="9"/>
  <c r="R46" i="9"/>
  <c r="R45" i="9"/>
  <c r="R42" i="9"/>
  <c r="R44" i="9"/>
  <c r="R50" i="9"/>
  <c r="R48" i="9"/>
  <c r="R51" i="9"/>
  <c r="R20" i="9"/>
  <c r="R59" i="9"/>
  <c r="R33" i="9"/>
  <c r="R53" i="9"/>
  <c r="R38" i="9"/>
  <c r="R36" i="9"/>
  <c r="R31" i="9"/>
  <c r="R39" i="9"/>
  <c r="R47" i="9"/>
  <c r="R21" i="9"/>
  <c r="R41" i="9"/>
  <c r="R55" i="9"/>
  <c r="R26" i="9"/>
  <c r="R61" i="9"/>
  <c r="R24" i="9"/>
  <c r="R22" i="9"/>
  <c r="R35" i="9"/>
  <c r="R29" i="9"/>
  <c r="R49" i="9"/>
  <c r="R19" i="9"/>
  <c r="R16" i="9"/>
  <c r="R13" i="9"/>
  <c r="R15" i="9"/>
  <c r="R12" i="9"/>
  <c r="R17" i="9"/>
  <c r="R18" i="9"/>
  <c r="R132" i="9"/>
  <c r="B4" i="8"/>
  <c r="C11" i="9"/>
  <c r="J175" i="8"/>
  <c r="J139" i="8"/>
  <c r="J127" i="8"/>
  <c r="J115" i="8"/>
  <c r="J103" i="8"/>
  <c r="J91" i="8"/>
  <c r="J79" i="8"/>
  <c r="J67" i="8"/>
  <c r="J55" i="8"/>
  <c r="J43" i="8"/>
  <c r="J31" i="8"/>
  <c r="J19" i="8"/>
  <c r="J10" i="8"/>
  <c r="J198" i="8"/>
  <c r="J186" i="8"/>
  <c r="J174" i="8"/>
  <c r="J162" i="8"/>
  <c r="J150" i="8"/>
  <c r="J138" i="8"/>
  <c r="J126" i="8"/>
  <c r="J114" i="8"/>
  <c r="J102" i="8"/>
  <c r="J90" i="8"/>
  <c r="J78" i="8"/>
  <c r="J66" i="8"/>
  <c r="J54" i="8"/>
  <c r="J42" i="8"/>
  <c r="J30" i="8"/>
  <c r="J18" i="8"/>
  <c r="J209" i="8"/>
  <c r="J197" i="8"/>
  <c r="J185" i="8"/>
  <c r="J173" i="8"/>
  <c r="J161" i="8"/>
  <c r="J149" i="8"/>
  <c r="J137" i="8"/>
  <c r="J125" i="8"/>
  <c r="J113" i="8"/>
  <c r="J101" i="8"/>
  <c r="J89" i="8"/>
  <c r="J77" i="8"/>
  <c r="J65" i="8"/>
  <c r="J53" i="8"/>
  <c r="J41" i="8"/>
  <c r="J29" i="8"/>
  <c r="J17" i="8"/>
  <c r="J166" i="8"/>
  <c r="J106" i="8"/>
  <c r="J58" i="8"/>
  <c r="J177" i="8"/>
  <c r="J117" i="8"/>
  <c r="J69" i="8"/>
  <c r="J188" i="8"/>
  <c r="J128" i="8"/>
  <c r="J92" i="8"/>
  <c r="J32" i="8"/>
  <c r="J199" i="8"/>
  <c r="J163" i="8"/>
  <c r="J208" i="8"/>
  <c r="J196" i="8"/>
  <c r="J184" i="8"/>
  <c r="J172" i="8"/>
  <c r="J160" i="8"/>
  <c r="J148" i="8"/>
  <c r="J136" i="8"/>
  <c r="J124" i="8"/>
  <c r="J112" i="8"/>
  <c r="J100" i="8"/>
  <c r="J88" i="8"/>
  <c r="J76" i="8"/>
  <c r="J64" i="8"/>
  <c r="J52" i="8"/>
  <c r="J40" i="8"/>
  <c r="J28" i="8"/>
  <c r="J16" i="8"/>
  <c r="J202" i="8"/>
  <c r="J130" i="8"/>
  <c r="J46" i="8"/>
  <c r="J165" i="8"/>
  <c r="J105" i="8"/>
  <c r="J57" i="8"/>
  <c r="J176" i="8"/>
  <c r="J104" i="8"/>
  <c r="J20" i="8"/>
  <c r="J187" i="8"/>
  <c r="J151" i="8"/>
  <c r="J207" i="8"/>
  <c r="J195" i="8"/>
  <c r="J183" i="8"/>
  <c r="J171" i="8"/>
  <c r="J159" i="8"/>
  <c r="J147" i="8"/>
  <c r="J135" i="8"/>
  <c r="J123" i="8"/>
  <c r="J111" i="8"/>
  <c r="J99" i="8"/>
  <c r="J87" i="8"/>
  <c r="J75" i="8"/>
  <c r="J63" i="8"/>
  <c r="J51" i="8"/>
  <c r="J39" i="8"/>
  <c r="J27" i="8"/>
  <c r="J15" i="8"/>
  <c r="J142" i="8"/>
  <c r="J34" i="8"/>
  <c r="J153" i="8"/>
  <c r="J21" i="8"/>
  <c r="J152" i="8"/>
  <c r="J44" i="8"/>
  <c r="J206" i="8"/>
  <c r="J194" i="8"/>
  <c r="J182" i="8"/>
  <c r="J170" i="8"/>
  <c r="J158" i="8"/>
  <c r="J146" i="8"/>
  <c r="J134" i="8"/>
  <c r="J122" i="8"/>
  <c r="J110" i="8"/>
  <c r="J98" i="8"/>
  <c r="J86" i="8"/>
  <c r="J74" i="8"/>
  <c r="J62" i="8"/>
  <c r="J50" i="8"/>
  <c r="J38" i="8"/>
  <c r="J26" i="8"/>
  <c r="J14" i="8"/>
  <c r="J178" i="8"/>
  <c r="J94" i="8"/>
  <c r="J22" i="8"/>
  <c r="J141" i="8"/>
  <c r="J81" i="8"/>
  <c r="J200" i="8"/>
  <c r="J116" i="8"/>
  <c r="J68" i="8"/>
  <c r="J205" i="8"/>
  <c r="J193" i="8"/>
  <c r="J181" i="8"/>
  <c r="J169" i="8"/>
  <c r="J157" i="8"/>
  <c r="J145" i="8"/>
  <c r="J133" i="8"/>
  <c r="J121" i="8"/>
  <c r="J109" i="8"/>
  <c r="J97" i="8"/>
  <c r="J85" i="8"/>
  <c r="J73" i="8"/>
  <c r="J61" i="8"/>
  <c r="J49" i="8"/>
  <c r="J37" i="8"/>
  <c r="J25" i="8"/>
  <c r="J13" i="8"/>
  <c r="J190" i="8"/>
  <c r="J118" i="8"/>
  <c r="J70" i="8"/>
  <c r="J189" i="8"/>
  <c r="J93" i="8"/>
  <c r="J33" i="8"/>
  <c r="J140" i="8"/>
  <c r="J56" i="8"/>
  <c r="J204" i="8"/>
  <c r="J192" i="8"/>
  <c r="J180" i="8"/>
  <c r="J168" i="8"/>
  <c r="J156" i="8"/>
  <c r="J144" i="8"/>
  <c r="J132" i="8"/>
  <c r="J120" i="8"/>
  <c r="J108" i="8"/>
  <c r="J96" i="8"/>
  <c r="J84" i="8"/>
  <c r="J72" i="8"/>
  <c r="J60" i="8"/>
  <c r="J48" i="8"/>
  <c r="J36" i="8"/>
  <c r="J24" i="8"/>
  <c r="J12" i="8"/>
  <c r="J154" i="8"/>
  <c r="J82" i="8"/>
  <c r="J201" i="8"/>
  <c r="J129" i="8"/>
  <c r="J45" i="8"/>
  <c r="J164" i="8"/>
  <c r="J80" i="8"/>
  <c r="J203" i="8"/>
  <c r="J191" i="8"/>
  <c r="J179" i="8"/>
  <c r="J167" i="8"/>
  <c r="J155" i="8"/>
  <c r="J143" i="8"/>
  <c r="J131" i="8"/>
  <c r="J119" i="8"/>
  <c r="J107" i="8"/>
  <c r="J95" i="8"/>
  <c r="J83" i="8"/>
  <c r="J71" i="8"/>
  <c r="J59" i="8"/>
  <c r="J47" i="8"/>
  <c r="J35" i="8"/>
  <c r="J23" i="8"/>
  <c r="A35" i="5"/>
  <c r="S13" i="9" l="1"/>
  <c r="S25" i="9"/>
  <c r="S37" i="9"/>
  <c r="S49" i="9"/>
  <c r="S61" i="9"/>
  <c r="S73" i="9"/>
  <c r="S85" i="9"/>
  <c r="S97" i="9"/>
  <c r="S109" i="9"/>
  <c r="S121" i="9"/>
  <c r="S12" i="9"/>
  <c r="S32" i="9"/>
  <c r="S116" i="9"/>
  <c r="S93" i="9"/>
  <c r="S14" i="9"/>
  <c r="S26" i="9"/>
  <c r="S38" i="9"/>
  <c r="S50" i="9"/>
  <c r="S62" i="9"/>
  <c r="S74" i="9"/>
  <c r="S86" i="9"/>
  <c r="S98" i="9"/>
  <c r="S110" i="9"/>
  <c r="S122" i="9"/>
  <c r="S56" i="9"/>
  <c r="S69" i="9"/>
  <c r="S15" i="9"/>
  <c r="S27" i="9"/>
  <c r="S39" i="9"/>
  <c r="S51" i="9"/>
  <c r="S63" i="9"/>
  <c r="S75" i="9"/>
  <c r="S87" i="9"/>
  <c r="S99" i="9"/>
  <c r="S111" i="9"/>
  <c r="S123" i="9"/>
  <c r="S55" i="9"/>
  <c r="S20" i="9"/>
  <c r="S104" i="9"/>
  <c r="S33" i="9"/>
  <c r="S16" i="9"/>
  <c r="S28" i="9"/>
  <c r="S40" i="9"/>
  <c r="S52" i="9"/>
  <c r="S64" i="9"/>
  <c r="S76" i="9"/>
  <c r="S88" i="9"/>
  <c r="S100" i="9"/>
  <c r="S112" i="9"/>
  <c r="S124" i="9"/>
  <c r="S43" i="9"/>
  <c r="S80" i="9"/>
  <c r="S92" i="9"/>
  <c r="S128" i="9"/>
  <c r="S57" i="9"/>
  <c r="S129" i="9"/>
  <c r="S17" i="9"/>
  <c r="S29" i="9"/>
  <c r="S41" i="9"/>
  <c r="S53" i="9"/>
  <c r="S65" i="9"/>
  <c r="S77" i="9"/>
  <c r="S89" i="9"/>
  <c r="S101" i="9"/>
  <c r="S113" i="9"/>
  <c r="S125" i="9"/>
  <c r="S67" i="9"/>
  <c r="S68" i="9"/>
  <c r="S105" i="9"/>
  <c r="S18" i="9"/>
  <c r="S30" i="9"/>
  <c r="S42" i="9"/>
  <c r="S54" i="9"/>
  <c r="S66" i="9"/>
  <c r="S78" i="9"/>
  <c r="S90" i="9"/>
  <c r="S102" i="9"/>
  <c r="S114" i="9"/>
  <c r="S126" i="9"/>
  <c r="S19" i="9"/>
  <c r="S31" i="9"/>
  <c r="S79" i="9"/>
  <c r="S91" i="9"/>
  <c r="S103" i="9"/>
  <c r="S115" i="9"/>
  <c r="S127" i="9"/>
  <c r="S44" i="9"/>
  <c r="S81" i="9"/>
  <c r="S22" i="9"/>
  <c r="S34" i="9"/>
  <c r="S46" i="9"/>
  <c r="S58" i="9"/>
  <c r="S70" i="9"/>
  <c r="S82" i="9"/>
  <c r="S94" i="9"/>
  <c r="S106" i="9"/>
  <c r="S118" i="9"/>
  <c r="S130" i="9"/>
  <c r="S48" i="9"/>
  <c r="S21" i="9"/>
  <c r="S23" i="9"/>
  <c r="S35" i="9"/>
  <c r="S47" i="9"/>
  <c r="S59" i="9"/>
  <c r="S71" i="9"/>
  <c r="S83" i="9"/>
  <c r="S95" i="9"/>
  <c r="S107" i="9"/>
  <c r="S119" i="9"/>
  <c r="S131" i="9"/>
  <c r="S24" i="9"/>
  <c r="S36" i="9"/>
  <c r="S60" i="9"/>
  <c r="S72" i="9"/>
  <c r="S84" i="9"/>
  <c r="S96" i="9"/>
  <c r="S108" i="9"/>
  <c r="S120" i="9"/>
  <c r="S45" i="9"/>
  <c r="S117" i="9"/>
  <c r="AL8" i="9"/>
  <c r="G50" i="3"/>
  <c r="AV8" i="9" s="1"/>
  <c r="E50" i="3"/>
  <c r="F48" i="3"/>
  <c r="G48" i="3"/>
  <c r="E48" i="3"/>
  <c r="AA8" i="9" s="1"/>
  <c r="J9" i="8"/>
  <c r="H2" i="5"/>
  <c r="E51" i="3"/>
  <c r="O8" i="9" s="1"/>
  <c r="B3" i="6"/>
  <c r="A52" i="5"/>
  <c r="A49" i="5"/>
  <c r="A43" i="5"/>
  <c r="A46" i="5"/>
  <c r="C30" i="5"/>
  <c r="C32" i="5"/>
  <c r="C34" i="5"/>
  <c r="C36" i="5"/>
  <c r="C37" i="5"/>
  <c r="C38" i="5"/>
  <c r="B30" i="5"/>
  <c r="B32" i="5"/>
  <c r="B34" i="5"/>
  <c r="B36" i="5"/>
  <c r="B37" i="5"/>
  <c r="B38" i="5"/>
  <c r="A28" i="5"/>
  <c r="A11" i="5"/>
  <c r="A3" i="5"/>
  <c r="A4" i="5"/>
  <c r="A5" i="5"/>
  <c r="A6" i="5"/>
  <c r="A7" i="5"/>
  <c r="A8" i="5"/>
  <c r="A12" i="5"/>
  <c r="A13" i="5"/>
  <c r="A14" i="5"/>
  <c r="A17" i="5"/>
  <c r="A20" i="5"/>
  <c r="A21" i="5"/>
  <c r="A22" i="5"/>
  <c r="A23" i="5"/>
  <c r="A24" i="5"/>
  <c r="A25" i="5"/>
  <c r="A26" i="5"/>
  <c r="A30" i="5"/>
  <c r="A32" i="5"/>
  <c r="A34" i="5"/>
  <c r="A36" i="5"/>
  <c r="A37" i="5"/>
  <c r="A38" i="5"/>
  <c r="A2" i="5"/>
  <c r="A13" i="4"/>
  <c r="A12" i="4"/>
  <c r="O108" i="9" l="1"/>
  <c r="O79" i="9"/>
  <c r="O67" i="9"/>
  <c r="O119" i="9"/>
  <c r="O101" i="9"/>
  <c r="O66" i="9"/>
  <c r="O112" i="9"/>
  <c r="O83" i="9"/>
  <c r="O90" i="9"/>
  <c r="O129" i="9"/>
  <c r="O105" i="9"/>
  <c r="O70" i="9"/>
  <c r="O127" i="9"/>
  <c r="O121" i="9"/>
  <c r="O115" i="9"/>
  <c r="O109" i="9"/>
  <c r="O103" i="9"/>
  <c r="O97" i="9"/>
  <c r="O91" i="9"/>
  <c r="O86" i="9"/>
  <c r="O80" i="9"/>
  <c r="O74" i="9"/>
  <c r="O68" i="9"/>
  <c r="O62" i="9"/>
  <c r="O126" i="9"/>
  <c r="O114" i="9"/>
  <c r="O96" i="9"/>
  <c r="O85" i="9"/>
  <c r="O78" i="9"/>
  <c r="O124" i="9"/>
  <c r="O106" i="9"/>
  <c r="O89" i="9"/>
  <c r="O65" i="9"/>
  <c r="O117" i="9"/>
  <c r="O88" i="9"/>
  <c r="O120" i="9"/>
  <c r="O102" i="9"/>
  <c r="O73" i="9"/>
  <c r="O131" i="9"/>
  <c r="O113" i="9"/>
  <c r="O95" i="9"/>
  <c r="O84" i="9"/>
  <c r="O118" i="9"/>
  <c r="O94" i="9"/>
  <c r="O71" i="9"/>
  <c r="O123" i="9"/>
  <c r="O99" i="9"/>
  <c r="O82" i="9"/>
  <c r="O128" i="9"/>
  <c r="O122" i="9"/>
  <c r="O116" i="9"/>
  <c r="O110" i="9"/>
  <c r="O104" i="9"/>
  <c r="O98" i="9"/>
  <c r="O92" i="9"/>
  <c r="O87" i="9"/>
  <c r="O81" i="9"/>
  <c r="O75" i="9"/>
  <c r="O69" i="9"/>
  <c r="O63" i="9"/>
  <c r="O125" i="9"/>
  <c r="O107" i="9"/>
  <c r="O72" i="9"/>
  <c r="O130" i="9"/>
  <c r="O100" i="9"/>
  <c r="O77" i="9"/>
  <c r="O111" i="9"/>
  <c r="O93" i="9"/>
  <c r="O76" i="9"/>
  <c r="O64" i="9"/>
  <c r="Y131" i="9"/>
  <c r="Y125" i="9"/>
  <c r="Y119" i="9"/>
  <c r="Y113" i="9"/>
  <c r="Y107" i="9"/>
  <c r="Y101" i="9"/>
  <c r="Y95" i="9"/>
  <c r="Y83" i="9"/>
  <c r="Y64" i="9"/>
  <c r="Y129" i="9"/>
  <c r="Y117" i="9"/>
  <c r="Y105" i="9"/>
  <c r="Y93" i="9"/>
  <c r="Y88" i="9"/>
  <c r="Y116" i="9"/>
  <c r="Y92" i="9"/>
  <c r="Y127" i="9"/>
  <c r="Y91" i="9"/>
  <c r="Y84" i="9"/>
  <c r="Y66" i="9"/>
  <c r="Y75" i="9"/>
  <c r="Y70" i="9"/>
  <c r="Y76" i="9"/>
  <c r="Y123" i="9"/>
  <c r="Y99" i="9"/>
  <c r="Y110" i="9"/>
  <c r="Y77" i="9"/>
  <c r="Y69" i="9"/>
  <c r="Y121" i="9"/>
  <c r="Y97" i="9"/>
  <c r="Y71" i="9"/>
  <c r="Y130" i="9"/>
  <c r="Y124" i="9"/>
  <c r="Y118" i="9"/>
  <c r="Y112" i="9"/>
  <c r="Y106" i="9"/>
  <c r="Y100" i="9"/>
  <c r="Y94" i="9"/>
  <c r="Y111" i="9"/>
  <c r="Y67" i="9"/>
  <c r="Y65" i="9"/>
  <c r="Y122" i="9"/>
  <c r="Y98" i="9"/>
  <c r="Y81" i="9"/>
  <c r="Y63" i="9"/>
  <c r="Y115" i="9"/>
  <c r="Y74" i="9"/>
  <c r="Y80" i="9"/>
  <c r="Y126" i="9"/>
  <c r="Y120" i="9"/>
  <c r="Y114" i="9"/>
  <c r="Y108" i="9"/>
  <c r="Y102" i="9"/>
  <c r="Y96" i="9"/>
  <c r="Y85" i="9"/>
  <c r="Y79" i="9"/>
  <c r="Y68" i="9"/>
  <c r="Y73" i="9"/>
  <c r="Y78" i="9"/>
  <c r="Y82" i="9"/>
  <c r="Y72" i="9"/>
  <c r="Y128" i="9"/>
  <c r="Y104" i="9"/>
  <c r="Y89" i="9"/>
  <c r="Y87" i="9"/>
  <c r="Y109" i="9"/>
  <c r="Y103" i="9"/>
  <c r="Y62" i="9"/>
  <c r="Y90" i="9"/>
  <c r="Y86" i="9"/>
  <c r="O19" i="9"/>
  <c r="O31" i="9"/>
  <c r="O25" i="9"/>
  <c r="O54" i="9"/>
  <c r="O27" i="9"/>
  <c r="O20" i="9"/>
  <c r="O58" i="9"/>
  <c r="O36" i="9"/>
  <c r="O55" i="9"/>
  <c r="O41" i="9"/>
  <c r="O34" i="9"/>
  <c r="O51" i="9"/>
  <c r="O56" i="9"/>
  <c r="O46" i="9"/>
  <c r="O30" i="9"/>
  <c r="O24" i="9"/>
  <c r="O52" i="9"/>
  <c r="O38" i="9"/>
  <c r="O22" i="9"/>
  <c r="O60" i="9"/>
  <c r="O47" i="9"/>
  <c r="O39" i="9"/>
  <c r="O61" i="9"/>
  <c r="O48" i="9"/>
  <c r="O44" i="9"/>
  <c r="O57" i="9"/>
  <c r="O42" i="9"/>
  <c r="O35" i="9"/>
  <c r="O29" i="9"/>
  <c r="O23" i="9"/>
  <c r="O45" i="9"/>
  <c r="O43" i="9"/>
  <c r="O49" i="9"/>
  <c r="O28" i="9"/>
  <c r="O53" i="9"/>
  <c r="O40" i="9"/>
  <c r="O50" i="9"/>
  <c r="O33" i="9"/>
  <c r="O21" i="9"/>
  <c r="O37" i="9"/>
  <c r="O59" i="9"/>
  <c r="O32" i="9"/>
  <c r="O26" i="9"/>
  <c r="Y59" i="9"/>
  <c r="Y48" i="9"/>
  <c r="Y35" i="9"/>
  <c r="Y37" i="9"/>
  <c r="Y56" i="9"/>
  <c r="Y50" i="9"/>
  <c r="Y44" i="9"/>
  <c r="Y38" i="9"/>
  <c r="Y29" i="9"/>
  <c r="Y23" i="9"/>
  <c r="Y47" i="9"/>
  <c r="Y20" i="9"/>
  <c r="Y46" i="9"/>
  <c r="Y40" i="9"/>
  <c r="Y22" i="9"/>
  <c r="Y54" i="9"/>
  <c r="Y27" i="9"/>
  <c r="Y53" i="9"/>
  <c r="Y58" i="9"/>
  <c r="Y45" i="9"/>
  <c r="Y30" i="9"/>
  <c r="Y55" i="9"/>
  <c r="Y49" i="9"/>
  <c r="Y43" i="9"/>
  <c r="Y34" i="9"/>
  <c r="Y28" i="9"/>
  <c r="Y26" i="9"/>
  <c r="Y39" i="9"/>
  <c r="Y61" i="9"/>
  <c r="Y42" i="9"/>
  <c r="Y60" i="9"/>
  <c r="Y33" i="9"/>
  <c r="Y21" i="9"/>
  <c r="Y41" i="9"/>
  <c r="Y32" i="9"/>
  <c r="Y52" i="9"/>
  <c r="Y31" i="9"/>
  <c r="Y25" i="9"/>
  <c r="Y57" i="9"/>
  <c r="Y51" i="9"/>
  <c r="Y24" i="9"/>
  <c r="Y36" i="9"/>
  <c r="G2" i="5"/>
  <c r="F2" i="5"/>
  <c r="G14" i="8" a="1"/>
  <c r="G14" i="8" s="1"/>
  <c r="AB8" i="9"/>
  <c r="AU8" i="9"/>
  <c r="Y19" i="9" s="1"/>
  <c r="F39" i="5"/>
  <c r="AK8" i="9"/>
  <c r="Y14" i="9" s="1"/>
  <c r="E39" i="5"/>
  <c r="Y18" i="9"/>
  <c r="O14" i="9"/>
  <c r="O12" i="9"/>
  <c r="O15" i="9"/>
  <c r="O18" i="9"/>
  <c r="O13" i="9"/>
  <c r="O17" i="9"/>
  <c r="O16" i="9"/>
  <c r="Y16" i="9"/>
  <c r="G17" i="8" a="1"/>
  <c r="G17" i="8" s="1"/>
  <c r="Z17" i="9"/>
  <c r="G52" i="3"/>
  <c r="D39" i="5"/>
  <c r="G13" i="8" a="1"/>
  <c r="G13" i="8" s="1"/>
  <c r="G15" i="8" a="1"/>
  <c r="G15" i="8" s="1"/>
  <c r="G16" i="8" a="1"/>
  <c r="G16" i="8" s="1"/>
  <c r="G12" i="8" a="1"/>
  <c r="G12" i="8" s="1"/>
  <c r="G10" i="8" a="1"/>
  <c r="G10" i="8" s="1"/>
  <c r="G11" i="8" a="1"/>
  <c r="G11" i="8" s="1"/>
  <c r="I2" i="5"/>
  <c r="B3" i="7"/>
  <c r="A14" i="4"/>
  <c r="Y17" i="9" l="1"/>
  <c r="Y13" i="9"/>
  <c r="Y12" i="9"/>
  <c r="Y15" i="9"/>
  <c r="Z34" i="9"/>
  <c r="Z28" i="9"/>
  <c r="Z22" i="9"/>
  <c r="Z36" i="9"/>
  <c r="Z25" i="9"/>
  <c r="Z23" i="9"/>
  <c r="Z33" i="9"/>
  <c r="Z27" i="9"/>
  <c r="Z21" i="9"/>
  <c r="Z32" i="9"/>
  <c r="Z26" i="9"/>
  <c r="Z20" i="9"/>
  <c r="Z35" i="9"/>
  <c r="Z31" i="9"/>
  <c r="Z29" i="9"/>
  <c r="Z30" i="9"/>
  <c r="Z24" i="9"/>
  <c r="X33" i="9"/>
  <c r="X27" i="9"/>
  <c r="X21" i="9"/>
  <c r="X24" i="9"/>
  <c r="X32" i="9"/>
  <c r="X26" i="9"/>
  <c r="X20" i="9"/>
  <c r="X30" i="9"/>
  <c r="X35" i="9"/>
  <c r="X36" i="9"/>
  <c r="X31" i="9"/>
  <c r="X25" i="9"/>
  <c r="X29" i="9"/>
  <c r="X23" i="9"/>
  <c r="X34" i="9"/>
  <c r="X28" i="9"/>
  <c r="X22" i="9"/>
  <c r="Z18" i="9"/>
  <c r="X37" i="9"/>
  <c r="X38" i="9"/>
  <c r="X19" i="9"/>
  <c r="X39" i="9"/>
  <c r="Z19" i="9"/>
  <c r="J2" i="5"/>
  <c r="X17" i="9"/>
  <c r="X18" i="9"/>
  <c r="X13" i="9"/>
  <c r="X12" i="9"/>
  <c r="X15" i="9"/>
  <c r="X14" i="9"/>
  <c r="X16" i="9"/>
  <c r="Z12" i="9"/>
  <c r="Z16" i="9"/>
  <c r="Z13" i="9"/>
  <c r="Z15" i="9"/>
  <c r="Z14" i="9"/>
  <c r="A19" i="5"/>
  <c r="E2" i="5" l="1"/>
  <c r="L2" i="5" s="1"/>
  <c r="K2" i="5"/>
  <c r="B2" i="3" l="1"/>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Goldgeier, Brian (ECY)</author>
  </authors>
  <commentList>
    <comment ref="D10" authorId="0" shapeId="0" xr:uid="{A12A319C-0087-4A85-88D6-1C61C60317DA}">
      <text>
        <r>
          <rPr>
            <sz val="9"/>
            <color indexed="81"/>
            <rFont val="Avenir LT Std 55 Roman"/>
          </rPr>
          <t>Only owners of the site FSE can apply to the FCI program and be issued FCI credits. Applicant representatives must apply through the FSE Owner's WFRS Account</t>
        </r>
      </text>
    </comment>
    <comment ref="D11" authorId="0" shapeId="0" xr:uid="{2233DE8D-30C1-41F7-A43F-481D74ABB3C8}">
      <text>
        <r>
          <rPr>
            <sz val="9"/>
            <color indexed="81"/>
            <rFont val="Avenir LT Std 55 Roman"/>
          </rPr>
          <t>Use the same name used in WFRS</t>
        </r>
      </text>
    </comment>
    <comment ref="D19" authorId="0" shapeId="0" xr:uid="{83C94576-D1E2-4A74-B9C1-28B5DFFC1D1F}">
      <text>
        <r>
          <rPr>
            <sz val="9"/>
            <color indexed="81"/>
            <rFont val="Avenir LT Std 55 Roman"/>
          </rPr>
          <t>Only owners of the site FSE can apply to the FCI program and be issued FCI credits. Applicant Representatives must apply through the FSE Owner's WFRS Account</t>
        </r>
      </text>
    </comment>
    <comment ref="D25" authorId="0" shapeId="0" xr:uid="{8C82EC2F-1611-4E46-AFF9-1219C89AD6FA}">
      <text>
        <r>
          <rPr>
            <sz val="9"/>
            <color indexed="81"/>
            <rFont val="Avenir LT Std 55 Roman"/>
          </rPr>
          <t>If this is an expansion or transferral of an existing FCI site, include all FSEs that will be present at the revised site, both existing and new FSEs, but not removed FSEs</t>
        </r>
      </text>
    </comment>
    <comment ref="D26" authorId="0" shapeId="0" xr:uid="{87AC0C03-DEA1-49D2-9E98-D89151513515}">
      <text>
        <r>
          <rPr>
            <sz val="9"/>
            <color indexed="81"/>
            <rFont val="Avenir LT Std 55 Roman"/>
          </rPr>
          <t xml:space="preserve">Is this application for a new site that is not yet part of the FCI program, an update to an approved but inactive FCI site, or an expansion or transfer of an existing FCI site?
A new site can share the same address of an existing site with a different owner. A new site can be adjacent to an existing site of the same owner if they have separate addresses, billings, and relevant licenses, permits, and taxes, and each site independently meets the definition of an FCI site. 
An updated site is for a site that has been approved but not yet operating. The applicant can update the charger nameplate power ratings, models of charger, and site power as built. Changes in charger nameplate power ratings made after the site is operational is considered an expansion. Changes in the number of chargers is considered an expansion. Updates do not change the FCI crediting period of the site. 
A resubmitted site is for a site that was previously approved, but did not register for an FSE ID at the site within one year of FCI approval. The crediting window of approved resubmitted sites is two years. 
An expansion cannot be approved until the existing FCI site is already generating infrastructure credits. An expansion can include a change in the number of chargers or a change in the power ratings of the existing number of chargers. Approved expansions take affect beginning in the quarter after approval. Expansions do not change the FCI crediting period of the site. 
A transferred site is sold from one organization to another. The new owner is the recipient of FCI credits for the remainder of the site's FCI credit period. Transfers that are also expansions should be identified as transfers. The transfer is applied for by the charger recipient, but the charger provider must declare the transfer and the quarter it will take place in WFRS correspondence. 
FCI eligible chargers can be co-located with FCI ineligible chargers, but the effective simultaneous power calculation for FCI eligibility must use all chargers at the site. </t>
        </r>
      </text>
    </comment>
    <comment ref="D28" authorId="0" shapeId="0" xr:uid="{B6ED4B13-7046-4EF8-9EBA-6E193904822E}">
      <text>
        <r>
          <rPr>
            <sz val="9"/>
            <color indexed="81"/>
            <rFont val="Avenir LT Std 55 Roman"/>
          </rPr>
          <t>List the quarter that the existing FCI site began generating infrastructure credits for the FCI program, up to the current quarter. Do not apply for an expansion of an exisitng FCI site if the existing FSEs at the site will not have been registered in WFRS and have been operating before the end of the current quarter.</t>
        </r>
        <r>
          <rPr>
            <b/>
            <sz val="9"/>
            <color indexed="81"/>
            <rFont val="Tahoma"/>
            <family val="2"/>
          </rPr>
          <t xml:space="preserve"> </t>
        </r>
      </text>
    </comment>
    <comment ref="D29" authorId="0" shapeId="0" xr:uid="{8340BC00-050C-4AB2-B1C8-79FBC405E6B2}">
      <text>
        <r>
          <rPr>
            <sz val="9"/>
            <color indexed="81"/>
            <rFont val="Avenir LT Std 55 Roman"/>
          </rPr>
          <t xml:space="preserve">Create a unique name for the site. This name will be used by Ecology in the publicly available Approved FCI site list. </t>
        </r>
      </text>
    </comment>
    <comment ref="D30" authorId="0" shapeId="0" xr:uid="{45C62AA5-E538-4F84-ABFD-5C9988DC4918}">
      <text>
        <r>
          <rPr>
            <sz val="9"/>
            <color indexed="81"/>
            <rFont val="Avenir LT Std 55 Roman"/>
          </rPr>
          <t>The address where the site is located. This address must match with the address provided on the Site Availability document and with the address of the FSEs at the site registered in WFRS.</t>
        </r>
      </text>
    </comment>
    <comment ref="D32" authorId="0" shapeId="0" xr:uid="{0F6A3B34-B00E-464A-BC74-F13AC6C0561C}">
      <text>
        <r>
          <rPr>
            <sz val="9"/>
            <color indexed="81"/>
            <rFont val="Avenir LT Std 55 Roman"/>
          </rPr>
          <t xml:space="preserve">Provide the site's latitude in decimal format, with accuracy to the sixth digit past the decimal point. Can be equal or similar to an FSEs registered latitude at the site. </t>
        </r>
      </text>
    </comment>
    <comment ref="D33" authorId="0" shapeId="0" xr:uid="{CAB0D81A-22D4-4905-97D9-7420B833D46D}">
      <text>
        <r>
          <rPr>
            <sz val="9"/>
            <color indexed="81"/>
            <rFont val="Avenir LT Std 55 Roman"/>
          </rPr>
          <t>Provide the longitude in decimal format, with accuracy to the sixth digit past the decimal point. Can be equal to or similar to any FSE's registered longitude at the site.</t>
        </r>
      </text>
    </comment>
    <comment ref="D34" authorId="0" shapeId="0" xr:uid="{9033848E-997C-454F-9234-194D39BD1B98}">
      <text>
        <r>
          <rPr>
            <sz val="9"/>
            <color indexed="81"/>
            <rFont val="Avenir LT Std 55 Roman"/>
          </rPr>
          <t>Applicant's expected date that new site is operational or expanded site is complete. If the new site is already operational, input the operational date from the earliest FCI eligible registered FSE. 
If a new site does not become operational within twelve months from the date of approval, the FCI crediting window for that site decreases from five years to two years.</t>
        </r>
      </text>
    </comment>
    <comment ref="D35" authorId="0" shapeId="0" xr:uid="{6982F9D6-D3EE-4490-BAA4-DD3256422533}">
      <text>
        <r>
          <rPr>
            <sz val="9"/>
            <color indexed="81"/>
            <rFont val="Avenir LT Std 55 Roman"/>
          </rPr>
          <t xml:space="preserve">A site can only operate less than 24 hours if limited by a permitting authority. 
Reporting uptime is required to earn FCI credits. Uptime mist be reported as a fraction of all hours in a quarter, not just the permitted hours. </t>
        </r>
      </text>
    </comment>
    <comment ref="D37" authorId="0" shapeId="0" xr:uid="{F80CA7E9-4928-4E55-B90B-90CA3C149DA4}">
      <text>
        <r>
          <rPr>
            <sz val="9"/>
            <color indexed="81"/>
            <rFont val="Avenir LT Std 55 Roman"/>
          </rPr>
          <t xml:space="preserve">This is the amount of power available to the charging site from the distribution system. It can be less than or greater than the sum of nameplate power rating of the chargers. </t>
        </r>
      </text>
    </comment>
    <comment ref="D39" authorId="0" shapeId="0" xr:uid="{6EC3AA61-8794-40D1-96D7-A6A4715E21E5}">
      <text>
        <r>
          <rPr>
            <sz val="9"/>
            <color indexed="81"/>
            <rFont val="Avenir LT Std 55 Roman"/>
          </rPr>
          <t xml:space="preserve">For non-residential EV charging, FSE refers to each piece of equipment capable of measuring the electricity dispensed for EV charging and FSE registration requires the unique serial number assigned to the FSE by the OEM. An FSE may have multiple ports. 
Include all FSEs at the site, including pre-existing DCFC chargers with power ratings greater than 50kW. 
For sites with different charger characteristics, segregate information by charger type. Contact CFS staff if the site has more than three charger types. </t>
        </r>
      </text>
    </comment>
    <comment ref="D40" authorId="0" shapeId="0" xr:uid="{5383DEA6-F246-45DF-8B74-A38BB2B3641B}">
      <text>
        <r>
          <rPr>
            <sz val="9"/>
            <color indexed="81"/>
            <rFont val="Avenir LT Std 55 Roman"/>
          </rPr>
          <t>All chargers that draw power from the listed maximum total site power should be included in this application. This includes any level 2 chargers and any DCFC chargers that are not FCI eligible.</t>
        </r>
      </text>
    </comment>
    <comment ref="D41" authorId="0" shapeId="0" xr:uid="{849C8E08-A47E-4A75-8CC4-032D638381F9}">
      <text>
        <r>
          <rPr>
            <sz val="9"/>
            <color indexed="81"/>
            <rFont val="Avenir LT Std 55 Roman"/>
          </rPr>
          <t xml:space="preserve">The nameplate capacity for electrical power delivered to the EV for this FSE type, in kilowatts. Applicants may input a smaller value than stated on the model specifications to meet Effective Simultaneous Power Rating requirements, but must use this value for all future applications for the charger model. </t>
        </r>
      </text>
    </comment>
    <comment ref="D42" authorId="0" shapeId="0" xr:uid="{DCE4346A-104E-4E0C-BA0E-57F6FAD46F52}">
      <text>
        <r>
          <rPr>
            <sz val="9"/>
            <color indexed="81"/>
            <rFont val="Tahoma"/>
            <family val="2"/>
          </rPr>
          <t>Indicate whether the charger will be used to charge Light/Medium duty vehicles or Heavy duty vehicles. This will be used to determine the appropriate EER in credit calculations. 
If a single charger can be used for both types, provide us with proof that you can dissasociate these charging events and report kWh for each. If you cannot show this we will default to using the LDV/MDV EER, which is lower.</t>
        </r>
      </text>
    </comment>
    <comment ref="D44" authorId="0" shapeId="0" xr:uid="{BFB37374-F75F-448D-921F-9DB416081AEF}">
      <text>
        <r>
          <rPr>
            <sz val="9"/>
            <color indexed="81"/>
            <rFont val="Avenir LT Std 55 Roman"/>
          </rPr>
          <t xml:space="preserve">Some sites may consist of FCI eligible and ineligible chargers. FCI eligible chargers can be co-located with FCI ineligible chargers, but the effective simultaneous power calculation for FCI eligibility must use all chargers at the site. 
List eligible chargers first. 
An FSE is ineligible if:
-The FSE is not available to the public or uses a reservation system. 
-The FSE began operation before 01/01/2023. 
-The FSE is recieving or spending funds pursuant to any settlement related to and Washington or Federal regulation enforcement. 
-The FSE is not networked, or is not capable of monitoring and reporting its availability for charging. 
-The FSE charges a fee for service but does not accept major credit or debit cards as payment. </t>
        </r>
      </text>
    </comment>
    <comment ref="D45" authorId="0" shapeId="0" xr:uid="{D6D7F3AC-0045-4363-A6CE-8DCE56C1C7F9}">
      <text>
        <r>
          <rPr>
            <sz val="9"/>
            <color indexed="81"/>
            <rFont val="Avenir LT Std 55 Roman"/>
          </rPr>
          <t xml:space="preserve">The total number of CHAdeMO ports for the total number of FSEs of this type;
</t>
        </r>
      </text>
    </comment>
    <comment ref="D46" authorId="0" shapeId="0" xr:uid="{7F750B3E-77C0-4247-BFCB-023CBD57E750}">
      <text>
        <r>
          <rPr>
            <sz val="9"/>
            <color indexed="81"/>
            <rFont val="Avenir LT Std 55 Roman"/>
          </rPr>
          <t xml:space="preserve">The total number of SAE CCS ports for the total number of FSEs of this type.
</t>
        </r>
      </text>
    </comment>
    <comment ref="D47" authorId="0" shapeId="0" xr:uid="{5CE1456C-37EF-401B-87A3-467A625D0688}">
      <text>
        <r>
          <rPr>
            <sz val="9"/>
            <color indexed="81"/>
            <rFont val="Avenir LT Std 55 Roman"/>
          </rPr>
          <t xml:space="preserve">The total number of Tesla ports for the total number of FSEs of this type.
</t>
        </r>
      </text>
    </comment>
    <comment ref="D48" authorId="0" shapeId="0" xr:uid="{FFE6B692-3137-42AF-A9E7-551194F41AC9}">
      <text>
        <r>
          <rPr>
            <sz val="9"/>
            <color indexed="81"/>
            <rFont val="Avenir LT Std 55 Roman"/>
          </rPr>
          <t>This is the amount of power each charger could provide if all chargers at the site are charging simultaneously. It is calculated per WAC 173-424-560 (2)(b)(vi). It cannot be less than 50% of each FSE's Power Rating.</t>
        </r>
      </text>
    </comment>
    <comment ref="D50" authorId="0" shapeId="0" xr:uid="{8D43B631-062D-475A-93D7-FE49015B8331}">
      <text>
        <r>
          <rPr>
            <sz val="9"/>
            <color indexed="81"/>
            <rFont val="Avenir LT Std 55 Roman"/>
          </rPr>
          <t>This is the amount of charging for which the applicant will receive FCI credits, less any electricity dispensed by the charger. It is calculated per WAC 173-424-560 (2)(b)(vii).</t>
        </r>
      </text>
    </comment>
    <comment ref="D51" authorId="0" shapeId="0" xr:uid="{582439E9-1A42-4036-B32D-53D0530D44EF}">
      <text>
        <r>
          <rPr>
            <sz val="9"/>
            <color indexed="81"/>
            <rFont val="Avenir LT Std 55 Roman"/>
          </rPr>
          <t xml:space="preserve">This is the sum of the power ratings of all FSEs at the site. If this number is larger than 1,500 kW, applicant must provide evidence as to why that power rating is justified. This number cannot be larger than 3,600 kW. </t>
        </r>
      </text>
    </comment>
    <comment ref="D53" authorId="0" shapeId="0" xr:uid="{82FB5F85-15AF-48A8-BC3E-5D40977C7ABE}">
      <text>
        <r>
          <rPr>
            <sz val="9"/>
            <color indexed="81"/>
            <rFont val="Avenir LT Std 55 Roman"/>
          </rPr>
          <t xml:space="preserve">Are the EV chargers registered in WFRS and assigned Fuel Service Equipment Identification numbers (FSE IDs)?
Applicants must report FSE IDs for a FCI site via WFRS Correspondence before FCI credits can be generated for that site. 
If the site application is approved and the EV chargers do not yet have FSE IDs, resubmit this application with the approved FSE IDs in the same WFRS Correspondence thread for EV chargers to be eligible to generate FCI credits. </t>
        </r>
      </text>
    </comment>
    <comment ref="C55" authorId="0" shapeId="0" xr:uid="{5369F0F5-8B44-4F1E-8D44-0E6F5966865B}">
      <text>
        <r>
          <rPr>
            <sz val="9"/>
            <color indexed="81"/>
            <rFont val="Avenir LT Std 55 Roman"/>
          </rPr>
          <t xml:space="preserve">A brief description of where the chargers are located at the site address, sufficient for CFS staff at the Site Address to find the chargers. Any irregularities can be described here. Text can overrun length of text box. </t>
        </r>
      </text>
    </comment>
    <comment ref="C58" authorId="0" shapeId="0" xr:uid="{CBCB1988-1CAF-49D6-989F-3158BAFB094E}">
      <text>
        <r>
          <rPr>
            <sz val="9"/>
            <color indexed="81"/>
            <rFont val="Avenir LT Std 55 Roman"/>
          </rPr>
          <t xml:space="preserve">The Site Availability document shows that 
1. The applicant owns the FSEs at the site address.
2. The applicant can operate the FSEs at the site address.
Acceptable Site Availability documents include:
-Contract or franchise agreement between the applicant and the site owner to install and operate chargers. 
-Purchase order of chargers by applicant, to be delivered to site address.
-Permits or licenses for applicant to install or operate chargers at site address. 
-Electric bill for applicant at site address.
-Design plans for chargers at site address. 
-Deed or property tax form indicating that applicant is owner of site address. </t>
        </r>
      </text>
    </comment>
    <comment ref="D59" authorId="0" shapeId="0" xr:uid="{05A35C4E-CE31-4994-9445-38A8BF08EAC9}">
      <text>
        <r>
          <rPr>
            <sz val="9"/>
            <color indexed="81"/>
            <rFont val="Avenir LT Std 55 Roman"/>
          </rPr>
          <t>Attach the signed Site Availability document either as an attached file to comment on the initial Correspondence, or in a Zip file with this application and site availability document in the initial Correspondence</t>
        </r>
      </text>
    </comment>
    <comment ref="C61" authorId="0" shapeId="0" xr:uid="{B4D952E2-7763-4450-832F-581C9A1D7E9D}">
      <text>
        <r>
          <rPr>
            <sz val="9"/>
            <color indexed="81"/>
            <rFont val="Avenir LT Std 55 Roman"/>
          </rPr>
          <t>See WAC 173-424-560 (2)(b)(x) for Attestation Letter language.</t>
        </r>
      </text>
    </comment>
    <comment ref="D62" authorId="0" shapeId="0" xr:uid="{1765AB69-9FE6-4EF4-8A6A-7E79D5034E70}">
      <text>
        <r>
          <rPr>
            <sz val="9"/>
            <color indexed="81"/>
            <rFont val="Avenir LT Std 55 Roman"/>
          </rPr>
          <t>Attach the signed Attestation Letter document either as an attached file to comment on the initial Correspondence, or in a Zip file with this application and site availability document in the initial Correspondence.</t>
        </r>
        <r>
          <rPr>
            <sz val="9"/>
            <color indexed="81"/>
            <rFont val="Tahoma"/>
            <family val="2"/>
          </rPr>
          <t xml:space="preserve">
</t>
        </r>
      </text>
    </comment>
    <comment ref="C66" authorId="0" shapeId="0" xr:uid="{AA485AC3-9F42-43B3-A6F1-724BF704F1C2}">
      <text>
        <r>
          <rPr>
            <sz val="9"/>
            <color indexed="81"/>
            <rFont val="Avenir LT Std 55 Roman"/>
          </rPr>
          <t xml:space="preserve">Ecology defines "open to the public" such that whenever the site's chargers are operational, they are accessible to the public. Chargers with reservations systems are not eligible for FCI infrastructure credits. </t>
        </r>
      </text>
    </comment>
    <comment ref="C76" authorId="0" shapeId="0" xr:uid="{D02BAEB2-0DE6-4088-9C62-5F2B1E544DD6}">
      <text>
        <r>
          <rPr>
            <sz val="9"/>
            <color indexed="81"/>
            <rFont val="Avenir LT Std 55 Roman"/>
          </rPr>
          <t xml:space="preserve">FCI sites are issued FCI infrastructure credits until the estimated value of the credits exceeds the capital expenditure on the site, less any capital expenditure grants or other funding. Capital expenditures include the cost of purchasing and installing the FCI-eligible chargers, and the necessary improvements to the site to accomodate those chargers. 
A charging site that has recieved grants or other funding for capital expenditures at the site that is cumulatively more than or equal to these capital expenditures is not eligible to recieve FCI infrastructure credits. "Other funding" includes grants from any government agency or non-governmental organization, and includes holdback credit proceeds. </t>
        </r>
        <r>
          <rPr>
            <sz val="9"/>
            <color indexed="81"/>
            <rFont val="Tahoma"/>
            <family val="2"/>
          </rPr>
          <t xml:space="preserve">
</t>
        </r>
      </text>
    </comment>
    <comment ref="C81" authorId="0" shapeId="0" xr:uid="{628F04D9-27A0-405E-A60D-49553FF85F59}">
      <text>
        <r>
          <rPr>
            <sz val="9"/>
            <color indexed="81"/>
            <rFont val="Avenir LT Std 55 Roman"/>
          </rPr>
          <t>A FSE that will not require payment during the FCI crediting period can mark this box "TRUE".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Goldgeier, Brian (ECY)</author>
  </authors>
  <commentList>
    <comment ref="C9" authorId="0" shapeId="0" xr:uid="{0ACDC77D-2FD2-4D1A-82B5-6C7AFC25FD8E}">
      <text>
        <r>
          <rPr>
            <sz val="9"/>
            <color indexed="81"/>
            <rFont val="Avenir LT Std 55 Roman"/>
          </rPr>
          <t>Enter the FSE ID used for each charger as registered in WFRS. FSE IDs must be unique.</t>
        </r>
      </text>
    </comment>
    <comment ref="D9" authorId="0" shapeId="0" xr:uid="{D8369996-357C-411F-8F00-31C1DEE4E23F}">
      <text>
        <r>
          <rPr>
            <sz val="9"/>
            <color indexed="81"/>
            <rFont val="Avenir LT Std 55 Roman"/>
          </rPr>
          <t>Enter the operational date registered for this FSE in WFRS.</t>
        </r>
      </text>
    </comment>
    <comment ref="E9" authorId="0" shapeId="0" xr:uid="{417F3B20-0DA7-449F-8D7A-4F2A75F93BA0}">
      <text>
        <r>
          <rPr>
            <sz val="9"/>
            <color indexed="81"/>
            <rFont val="Avenir LT Std 55 Roman"/>
          </rPr>
          <t>This is the Model for this FSE from the "Application"Worksheet</t>
        </r>
      </text>
    </comment>
    <comment ref="F9" authorId="0" shapeId="0" xr:uid="{45A3D272-BBC6-4A9F-B658-C6F8BC5ABFD1}">
      <text>
        <r>
          <rPr>
            <sz val="9"/>
            <color indexed="81"/>
            <rFont val="Avenir LT Std 55 Roman"/>
          </rPr>
          <t>This is the Approved Power Rating for this FSE from the "Application Worksheet.</t>
        </r>
      </text>
    </comment>
    <comment ref="G9" authorId="0" shapeId="0" xr:uid="{5997320B-BA32-4DC5-B64B-35EDFB9C21AE}">
      <text>
        <r>
          <rPr>
            <sz val="9"/>
            <color indexed="81"/>
            <rFont val="Avenir LT Std 55 Roman"/>
          </rPr>
          <t>This is the daily average capacity for which FCI credits will be generated for this FSE from the "Application" worksheet.</t>
        </r>
      </text>
    </comment>
    <comment ref="H9" authorId="0" shapeId="0" xr:uid="{7043E8BF-0EC6-4E1A-8641-A1F10DD30B68}">
      <text>
        <r>
          <rPr>
            <sz val="9"/>
            <color indexed="81"/>
            <rFont val="Avenir LT Std 55 Roman"/>
          </rPr>
          <t xml:space="preserve">Will be evaluated for approval in the FCI program. </t>
        </r>
      </text>
    </comment>
    <comment ref="I9" authorId="0" shapeId="0" xr:uid="{AF99A80E-7590-4959-AD6E-903A661662D8}">
      <text>
        <r>
          <rPr>
            <sz val="9"/>
            <color indexed="81"/>
            <rFont val="Tahoma"/>
            <family val="2"/>
          </rPr>
          <t>Choose the utility that will provide power to this site. If you do not see the utility you need, please contact WFRSAdmin@ecy.wa.gov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<sst xmlns="http://schemas.openxmlformats.org/spreadsheetml/2006/main" count="456" uniqueCount="382">
  <si>
    <t>Zero Emission Infrastructure Program for the</t>
  </si>
  <si>
    <t>DC Fast Charging Infrastructure Pathway</t>
  </si>
  <si>
    <t>Washington State Department of Ecology</t>
  </si>
  <si>
    <t>Clean Fuel Standard</t>
  </si>
  <si>
    <t>New FCI Site</t>
  </si>
  <si>
    <t>FSE Type #1</t>
  </si>
  <si>
    <t>Fast Charging Infrastructure (FCI) Application</t>
  </si>
  <si>
    <t>Fuel Supply Equipment (FSE) Owner Details</t>
  </si>
  <si>
    <t>Name</t>
  </si>
  <si>
    <t>Address</t>
  </si>
  <si>
    <t>City</t>
  </si>
  <si>
    <t>State/Province</t>
  </si>
  <si>
    <t>Zip Code</t>
  </si>
  <si>
    <t>Country</t>
  </si>
  <si>
    <t>Federal employee Identification No.</t>
  </si>
  <si>
    <t>Applicant Representative</t>
  </si>
  <si>
    <t>Contact Name</t>
  </si>
  <si>
    <t>Title Position</t>
  </si>
  <si>
    <t>Phone</t>
  </si>
  <si>
    <t>Email</t>
  </si>
  <si>
    <t>Site Details</t>
  </si>
  <si>
    <t>expanded, or transferred site?</t>
  </si>
  <si>
    <t>Is This a new, updated, resubmitted,</t>
  </si>
  <si>
    <t>Update of Approved FCI Site</t>
  </si>
  <si>
    <t>Resubmission of Canceled FCI Site</t>
  </si>
  <si>
    <t>Expansion of Operating FCI Site</t>
  </si>
  <si>
    <t>Transfer of Existing FCI Site</t>
  </si>
  <si>
    <t>Quarter FCI FSEs began generating credits</t>
  </si>
  <si>
    <t>Q1 2023</t>
  </si>
  <si>
    <t>Q2 2023</t>
  </si>
  <si>
    <t>Q3 2023</t>
  </si>
  <si>
    <t>Q4 2023</t>
  </si>
  <si>
    <t>Q1 2024</t>
  </si>
  <si>
    <t>Q2 2024</t>
  </si>
  <si>
    <t>Q3 2024</t>
  </si>
  <si>
    <t>Q4 2024</t>
  </si>
  <si>
    <t>Q1 2025</t>
  </si>
  <si>
    <t>Q2 2025</t>
  </si>
  <si>
    <t>Q3 2025</t>
  </si>
  <si>
    <t>Q4 2025</t>
  </si>
  <si>
    <t>Q1 2026</t>
  </si>
  <si>
    <t>Q2 2026</t>
  </si>
  <si>
    <t>Site Name</t>
  </si>
  <si>
    <t>Latitude</t>
  </si>
  <si>
    <t>Longitude</t>
  </si>
  <si>
    <t>Expected Date of Site Operation</t>
  </si>
  <si>
    <t>Expected Daily Permitted Hours</t>
  </si>
  <si>
    <t>hr/day</t>
  </si>
  <si>
    <t>Maximum Total Site Power (kW)</t>
  </si>
  <si>
    <t>FSE Type #2</t>
  </si>
  <si>
    <t>FSE Type #3</t>
  </si>
  <si>
    <t>Number of FSEs at Site</t>
  </si>
  <si>
    <t>Power Rating for each FSE (kW/FSE)</t>
  </si>
  <si>
    <t>Model of Charger</t>
  </si>
  <si>
    <t>Are Chargers FCI Eligible</t>
  </si>
  <si>
    <t>Number of CHAdeMO Ports</t>
  </si>
  <si>
    <t>Number of SAE CCS Ports</t>
  </si>
  <si>
    <t>Number of Tesla Ports</t>
  </si>
  <si>
    <t>Effective Simultaneous Power (kW/FSE)</t>
  </si>
  <si>
    <t>Charging Capacity (kWh/FSE/day)</t>
  </si>
  <si>
    <t>Total Nameplate Power Rating</t>
  </si>
  <si>
    <t>kW</t>
  </si>
  <si>
    <t>Do the site FSEs already have FSE IDs?</t>
  </si>
  <si>
    <t>Description of Site</t>
  </si>
  <si>
    <t>Proof of Site Availability</t>
  </si>
  <si>
    <t>Signed Attestation Letter</t>
  </si>
  <si>
    <t>Applicant will send this in application's WFRS Correspondence thread</t>
  </si>
  <si>
    <t>I Certify the FSEs at this site applying for the FCI pathway:</t>
  </si>
  <si>
    <t>Have not and will not recieve funding pursuant to any settlement related to</t>
  </si>
  <si>
    <t>Have not been and will not be build as a required mitigation measure</t>
  </si>
  <si>
    <t xml:space="preserve">Are anticipated to have capital expenditures that exceed the value of </t>
  </si>
  <si>
    <t xml:space="preserve">any CapEx grants and funding for the site prior to program participation. </t>
  </si>
  <si>
    <t>pursuant to the State Environmental Policy Act (SEPA).</t>
  </si>
  <si>
    <t>any Washington of Federal regulation enforcement.</t>
  </si>
  <si>
    <t>Was not permitted to operate before January 1, 2023.</t>
  </si>
  <si>
    <t>Will be open to the public.</t>
  </si>
  <si>
    <t xml:space="preserve">Will be networked and can monitor and report availability for charging. </t>
  </si>
  <si>
    <t>Will accept major credit and debit cards as payment for service</t>
  </si>
  <si>
    <t>Required Count</t>
  </si>
  <si>
    <t>Errors</t>
  </si>
  <si>
    <t>Complete '&lt;24 hrs' worksheet</t>
  </si>
  <si>
    <t>Optional Count 1</t>
  </si>
  <si>
    <t>Optional Count 2</t>
  </si>
  <si>
    <t>Total</t>
  </si>
  <si>
    <t>Application Color Codes</t>
  </si>
  <si>
    <t>Green</t>
  </si>
  <si>
    <t>Blue</t>
  </si>
  <si>
    <t>Grey</t>
  </si>
  <si>
    <t>Red</t>
  </si>
  <si>
    <t>Required Input</t>
  </si>
  <si>
    <t>Optional Input</t>
  </si>
  <si>
    <t>Calculation</t>
  </si>
  <si>
    <t>Error</t>
  </si>
  <si>
    <t>Documentation for &lt;24 hr/day Site</t>
  </si>
  <si>
    <t>Documentation from a permitting authority demonstrating that daily</t>
  </si>
  <si>
    <t>permitted hours for the FCI site are limited.</t>
  </si>
  <si>
    <t>FCI Site operating hours must be equal to authority's permitted hours.</t>
  </si>
  <si>
    <t>Confirm that you have successfully provided documentation</t>
  </si>
  <si>
    <t>Justification must explain why site should be above 1,500 kW.</t>
  </si>
  <si>
    <t>Use data from January 1,  2023 or later for the justification</t>
  </si>
  <si>
    <t>Confirm that you have successfully provided justification.</t>
  </si>
  <si>
    <t>I have successfully attached a file to this application's</t>
  </si>
  <si>
    <t>WFRS Correspondence that provides justification.</t>
  </si>
  <si>
    <t>24 Hours</t>
  </si>
  <si>
    <t>1500kW</t>
  </si>
  <si>
    <t>Justification for &gt;1,500 kW Site</t>
  </si>
  <si>
    <t>Counting for completion</t>
  </si>
  <si>
    <t>Fuel Supply Equipment (FSE) Identification Numbers</t>
  </si>
  <si>
    <t>Input FSE IDs for the given FSE characteristics.</t>
  </si>
  <si>
    <t>FCI Eligible</t>
  </si>
  <si>
    <t>FCI Charging Capacity (kWh/day)</t>
  </si>
  <si>
    <t>Approved Power Rating (kW)</t>
  </si>
  <si>
    <t>Model</t>
  </si>
  <si>
    <t>Operational Date</t>
  </si>
  <si>
    <t>FSE ID</t>
  </si>
  <si>
    <t>Total Needed</t>
  </si>
  <si>
    <t>FSE ID Duplicates</t>
  </si>
  <si>
    <t>HIDE THIS WORKSHEET</t>
  </si>
  <si>
    <t>Site Characteristics</t>
  </si>
  <si>
    <t>Type#1 Characteristics</t>
  </si>
  <si>
    <t>Type#2 Characteristics</t>
  </si>
  <si>
    <t>Type#3 Characteristics</t>
  </si>
  <si>
    <t>G</t>
  </si>
  <si>
    <t>H</t>
  </si>
  <si>
    <t>I</t>
  </si>
  <si>
    <t>J</t>
  </si>
  <si>
    <t>K</t>
  </si>
  <si>
    <t>L</t>
  </si>
  <si>
    <t>M</t>
  </si>
  <si>
    <t>N</t>
  </si>
  <si>
    <t>O</t>
  </si>
  <si>
    <t>P</t>
  </si>
  <si>
    <t>Q</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</si>
  <si>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</si>
  <si>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</si>
  <si>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</si>
  <si>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</si>
  <si>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</si>
  <si>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</si>
  <si>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</si>
  <si>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</si>
  <si>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</si>
  <si>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</si>
  <si>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</si>
  <si>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</si>
  <si>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</si>
  <si>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</si>
  <si>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</si>
  <si>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</si>
  <si>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</si>
  <si>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</si>
  <si>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</si>
  <si>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</si>
  <si>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</si>
  <si>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</si>
  <si>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</si>
  <si>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</si>
  <si>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</si>
  <si>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</si>
  <si>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</si>
  <si>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</si>
  <si>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</si>
  <si>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</si>
  <si>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</si>
  <si>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Applicant</t>
  </si>
  <si>
    <t>FEIN</t>
  </si>
  <si>
    <t>Application Type</t>
  </si>
  <si>
    <t>Expected Date of Station Operation</t>
  </si>
  <si>
    <t>Maximum Total Site Power [kW]</t>
  </si>
  <si>
    <t>Total Site Nameplate Power Rating 
[kW]</t>
  </si>
  <si>
    <t>Total FCI Nameplate Power Rating 
[kW]</t>
  </si>
  <si>
    <t>Total Number of Site FSEs</t>
  </si>
  <si>
    <t>Total Number of FCI FSEs</t>
  </si>
  <si>
    <t>FSEIDs Included?</t>
  </si>
  <si>
    <t>Number of Type#1 FSEs at Site</t>
  </si>
  <si>
    <t>Power Rating for Type#1 FSEs 
[kW]</t>
  </si>
  <si>
    <t>Model of Type#1 Charger</t>
  </si>
  <si>
    <t>Number of Type#1 CHAdeMO Ports</t>
  </si>
  <si>
    <t>Number of Type#1 SAE CCS Ports</t>
  </si>
  <si>
    <t>Number of Type#1 Tesla 
Ports</t>
  </si>
  <si>
    <t>Effective Simultaneous Type#1 
Power Rating [kW]</t>
  </si>
  <si>
    <t>Type#1 Charging Capacity [kWh/day]</t>
  </si>
  <si>
    <t>Type#1 FCI Eligible?</t>
  </si>
  <si>
    <t>Number of Type#2 FSEs at Site</t>
  </si>
  <si>
    <t>Power Rating for Each Type#2 FSE [kW]</t>
  </si>
  <si>
    <t>Model of Type#2 Charger</t>
  </si>
  <si>
    <t>Number of Type#2 CHAdeMO Ports</t>
  </si>
  <si>
    <t>Number of Type#2 SAE CCS Ports</t>
  </si>
  <si>
    <t>Number of Type#2 Tesla 
Ports</t>
  </si>
  <si>
    <t>Effective Simultaneous Type#2 
Power Rating [kW]</t>
  </si>
  <si>
    <t>Type#2 FSE Charging Capacity [kWh/day]</t>
  </si>
  <si>
    <t>Type#2 FCI Eligible?</t>
  </si>
  <si>
    <t>Number of Type#3 FSEs at Site</t>
  </si>
  <si>
    <t>Power Rating for Each Type#3 FSE [kW]</t>
  </si>
  <si>
    <t>Model of Type#3 Charger</t>
  </si>
  <si>
    <t>Number of Type#3 CHAdeMO Ports</t>
  </si>
  <si>
    <t>Number of Type#3 SAE CCS Ports</t>
  </si>
  <si>
    <t>Number of Type#3 Tesla 
Ports</t>
  </si>
  <si>
    <t>Effective Simultaneous Type#3 
Power Rating [kW]</t>
  </si>
  <si>
    <t>Type#3 FSE Charging Capacity [kWh/day]</t>
  </si>
  <si>
    <t>Type#3 FCI Eligible?</t>
  </si>
  <si>
    <t xml:space="preserve">Site Name </t>
  </si>
  <si>
    <t>Site Address</t>
  </si>
  <si>
    <t>Site City</t>
  </si>
  <si>
    <t>FSE Power Rating
[kW]</t>
  </si>
  <si>
    <t>FSE Charger Model</t>
  </si>
  <si>
    <t>Number of Tesla 
Ports</t>
  </si>
  <si>
    <t>Effective Simultaneous
Power Rating [kW]</t>
  </si>
  <si>
    <t>HIDE</t>
  </si>
  <si>
    <t>AX</t>
  </si>
  <si>
    <t>FSE Facility ID</t>
  </si>
  <si>
    <t>AY</t>
  </si>
  <si>
    <t>Hello, CFS Staffer! You should be able to copy/"paste values" from this sheet into the "FCI_Application_Tracking" and "FCI Eligible 20XX QX" worksheets.</t>
  </si>
  <si>
    <r>
      <t xml:space="preserve">Copy/Paste data in row 8 into the FCI_Application_Tracking 'FCI Site Main' worksheet; </t>
    </r>
    <r>
      <rPr>
        <b/>
        <sz val="11"/>
        <color theme="1"/>
        <rFont val="Calibri"/>
        <family val="2"/>
        <scheme val="minor"/>
      </rPr>
      <t>Paste Values</t>
    </r>
  </si>
  <si>
    <r>
      <t xml:space="preserve">Copy/Past data in rows 12+ into the "FSE List"; </t>
    </r>
    <r>
      <rPr>
        <b/>
        <sz val="11"/>
        <color theme="1"/>
        <rFont val="Calibri"/>
        <family val="2"/>
        <scheme val="minor"/>
      </rPr>
      <t>Paste Values</t>
    </r>
  </si>
  <si>
    <t>the Washington Fuels Reporting System (WFRS)</t>
  </si>
  <si>
    <t>Questions and issues should be directed to CFS staff at WFRSadmin@ecy.wa.gov</t>
  </si>
  <si>
    <t>HDV</t>
  </si>
  <si>
    <t>Both</t>
  </si>
  <si>
    <t>LDV/HDV</t>
  </si>
  <si>
    <t>LDV/MDV</t>
  </si>
  <si>
    <t>LDV/MDV or HDV Charging?</t>
  </si>
  <si>
    <t>LDV/MDV or HDV</t>
  </si>
  <si>
    <t>AZ</t>
  </si>
  <si>
    <t>LDV or HDV #1</t>
  </si>
  <si>
    <t>BA</t>
  </si>
  <si>
    <t>LDV or HDV #2</t>
  </si>
  <si>
    <t>BB</t>
  </si>
  <si>
    <t>LDV or HDV #3</t>
  </si>
  <si>
    <t>R</t>
  </si>
  <si>
    <t>This is the application for the Direct Current Fast Charging Infrastructure Pathway (FCI), part of the Washington Department of Ecology's (Ecology) Clean Fuel Standard (CFS)  Zero Emission Infrastructure Program. This application is meant for entities in the CFS who wish to receive infrastructure credits for installing direct current fast chargers (DCFC) in Washington State.</t>
  </si>
  <si>
    <r>
      <t xml:space="preserve">To apply for the FCI pathway, entities must first be registered in the WFRS Reporting Tool.  Your "Organization Profile" should include in its "Registration Categories" that the organization is a "ZEV FUELING INFRASTRUCTURE OWNER" for "DC Fast Charging Infrastructure (FCI)".  Information about WFRS is available in the </t>
    </r>
    <r>
      <rPr>
        <b/>
        <u/>
        <sz val="12"/>
        <color theme="4"/>
        <rFont val="Avenir LT Std 55 Roman"/>
      </rPr>
      <t>WFRS User Guide</t>
    </r>
    <r>
      <rPr>
        <sz val="12"/>
        <color theme="1"/>
        <rFont val="Avenir LT Std 55 Roman"/>
        <family val="2"/>
      </rPr>
      <t>.</t>
    </r>
  </si>
  <si>
    <t>Download the most recent version of this application at the CFS Webpage</t>
  </si>
  <si>
    <t>Submit this document as Correspondence in WFRS</t>
  </si>
  <si>
    <r>
      <t xml:space="preserve">The FCI Pathway was created as part of </t>
    </r>
    <r>
      <rPr>
        <b/>
        <u/>
        <sz val="12"/>
        <color theme="4"/>
        <rFont val="Avenir LT Std 55 Roman"/>
      </rPr>
      <t>WAC-173-424</t>
    </r>
    <r>
      <rPr>
        <sz val="12"/>
        <color theme="1"/>
        <rFont val="Avenir LT Std 55 Roman"/>
        <family val="2"/>
      </rPr>
      <t>. The FCI Pathway is decribed in section 560(2) of the regulation.</t>
    </r>
  </si>
  <si>
    <t>I have sent this documentation in the application's WFRS Correspondence thread.</t>
  </si>
  <si>
    <t>Refer to the "Read Me" worksheet and FCI User Guide to fill out this application</t>
  </si>
  <si>
    <t>Any error messages received in the quarterly reporting process must be brought to the attention of CFS staff before the end of the quarter.  Per WAC 173-424-420(10), no credit generator may generate or claim credits retroactively for a period for which the reporting deadline has passed.</t>
  </si>
  <si>
    <t xml:space="preserve">Applications should be submitted before the last month of the quarter to ensure they can be processed for approval by the CFS Team.
</t>
  </si>
  <si>
    <r>
      <t xml:space="preserve">In addition to the quarterly reporting requirements for electric vehicle charging, the FCI pathway requires </t>
    </r>
    <r>
      <rPr>
        <b/>
        <sz val="12"/>
        <color theme="1"/>
        <rFont val="Avenir LT Std 55 Roman"/>
      </rPr>
      <t xml:space="preserve">uptime information for each FSE </t>
    </r>
    <r>
      <rPr>
        <sz val="12"/>
        <color theme="1"/>
        <rFont val="Avenir LT Std 55 Roman"/>
        <family val="2"/>
      </rPr>
      <t xml:space="preserve">to be included in the quarterly reproting template. Entities must also submit the </t>
    </r>
    <r>
      <rPr>
        <b/>
        <sz val="12"/>
        <color theme="1"/>
        <rFont val="Avenir LT Std 55 Roman"/>
      </rPr>
      <t>Cost and Revenue Report</t>
    </r>
    <r>
      <rPr>
        <sz val="12"/>
        <color theme="1"/>
        <rFont val="Avenir LT Std 55 Roman"/>
        <family val="2"/>
      </rPr>
      <t xml:space="preserve"> for their FCI sites as an Additional Supporting Document attached to their quarterly report. FCI credits will not be issued without this information.
</t>
    </r>
  </si>
  <si>
    <r>
      <rPr>
        <sz val="12"/>
        <rFont val="Avenir LT Std 55 Roman"/>
      </rPr>
      <t xml:space="preserve">The following materials are provided on the </t>
    </r>
    <r>
      <rPr>
        <b/>
        <u/>
        <sz val="12"/>
        <color theme="4"/>
        <rFont val="Avenir LT Std 55 Roman"/>
      </rPr>
      <t>CFS Program Documents Webpage</t>
    </r>
    <r>
      <rPr>
        <sz val="12"/>
        <rFont val="Avenir LT Std 55 Roman"/>
      </rPr>
      <t>:</t>
    </r>
    <r>
      <rPr>
        <u/>
        <sz val="11"/>
        <rFont val="Calibri"/>
        <family val="2"/>
        <scheme val="minor"/>
      </rPr>
      <t xml:space="preserve">
</t>
    </r>
    <r>
      <rPr>
        <sz val="12"/>
        <rFont val="Calibri"/>
        <family val="2"/>
        <scheme val="minor"/>
      </rPr>
      <t xml:space="preserve">  </t>
    </r>
    <r>
      <rPr>
        <sz val="12"/>
        <rFont val="Avenir LT Std 55 Roman"/>
      </rPr>
      <t>◦ This application template;
  ◦ A list and map of approved FCI stations (when available); 
  ◦ A calculation of the estimated potential FCI credits
  ◦ Guidance on Cost and Revenue Reporting for Infrastructure 
     Pathways, and the FCI Reporting Template;
  ◦ Fuel Supply Equipment Registration User Guide; 
  ◦ WFRS-CBTS User Guide</t>
    </r>
  </si>
  <si>
    <t>Are these FSE DCFC?</t>
  </si>
  <si>
    <t>DCFC?</t>
  </si>
  <si>
    <t>Utility</t>
  </si>
  <si>
    <t>ELCWAACP</t>
  </si>
  <si>
    <t>ELCWAAML</t>
  </si>
  <si>
    <t>ELCWAAVI</t>
  </si>
  <si>
    <t>ELCWABBC</t>
  </si>
  <si>
    <t>ELCWABEN</t>
  </si>
  <si>
    <t>ELCWABLN</t>
  </si>
  <si>
    <t>ELCWABRA</t>
  </si>
  <si>
    <t>ELCWACCL</t>
  </si>
  <si>
    <t>ELCWACCP</t>
  </si>
  <si>
    <t>ELCWACED</t>
  </si>
  <si>
    <t>ELCWACHP</t>
  </si>
  <si>
    <t>ELCWACID</t>
  </si>
  <si>
    <t>ELCWACLD</t>
  </si>
  <si>
    <t>ELCWACLP</t>
  </si>
  <si>
    <t>ELCWACOD</t>
  </si>
  <si>
    <t>ELCWACOP</t>
  </si>
  <si>
    <t>ELCWACRA</t>
  </si>
  <si>
    <t>ELCWACWP</t>
  </si>
  <si>
    <t>ELCWADCP</t>
  </si>
  <si>
    <t>ELCWAEED</t>
  </si>
  <si>
    <t>ELCWAELD</t>
  </si>
  <si>
    <t>ELCWAEML</t>
  </si>
  <si>
    <t>ELCWAENN</t>
  </si>
  <si>
    <t>ELCWAFAB</t>
  </si>
  <si>
    <t>ELCWAFCP</t>
  </si>
  <si>
    <t>ELCWAFRP</t>
  </si>
  <si>
    <t>ELCWAGCP</t>
  </si>
  <si>
    <t>ELCWAGHP</t>
  </si>
  <si>
    <t>ELCWAGRP</t>
  </si>
  <si>
    <t>ELCWAIPL</t>
  </si>
  <si>
    <t>ELCWAJCP</t>
  </si>
  <si>
    <t>ELCWAKCP</t>
  </si>
  <si>
    <t>ELCWAKIP</t>
  </si>
  <si>
    <t>ELCWAKTU</t>
  </si>
  <si>
    <t>ELCWALAK</t>
  </si>
  <si>
    <t>ELCWALCP</t>
  </si>
  <si>
    <t>ELCWAMAP</t>
  </si>
  <si>
    <t>ELCWAMCL</t>
  </si>
  <si>
    <t>ELCWAMCP</t>
  </si>
  <si>
    <t>ELCWAMED</t>
  </si>
  <si>
    <t>ELCWAMEW</t>
  </si>
  <si>
    <t>ELCWANCV</t>
  </si>
  <si>
    <t>ELCWANTL</t>
  </si>
  <si>
    <t>ELCWAOCC</t>
  </si>
  <si>
    <t>ELCWAOCP</t>
  </si>
  <si>
    <t>ELCWAOML</t>
  </si>
  <si>
    <t>ELCWAOPC</t>
  </si>
  <si>
    <t>ELCWAPAL</t>
  </si>
  <si>
    <t>ELCWAPAP</t>
  </si>
  <si>
    <t>ELCWAPCP</t>
  </si>
  <si>
    <t>ELCWAPEL</t>
  </si>
  <si>
    <t>ELCWAPLW</t>
  </si>
  <si>
    <t>ELCWAPOP</t>
  </si>
  <si>
    <t>ELCWAPOS</t>
  </si>
  <si>
    <t>ELCWAPSE</t>
  </si>
  <si>
    <t>ELCWAPSR</t>
  </si>
  <si>
    <t>ELCWARES</t>
  </si>
  <si>
    <t>ELCWARUS</t>
  </si>
  <si>
    <t>ELCWASCL</t>
  </si>
  <si>
    <t>ELCWASCP</t>
  </si>
  <si>
    <t>ELCWASEU</t>
  </si>
  <si>
    <t>ELCWASNO</t>
  </si>
  <si>
    <t>ELCWASUM</t>
  </si>
  <si>
    <t>ELCWATEC</t>
  </si>
  <si>
    <t>ELCWATPO</t>
  </si>
  <si>
    <t>ELCWAVER</t>
  </si>
  <si>
    <t>ELCWAWCP</t>
  </si>
  <si>
    <t>ELCWAWHP</t>
  </si>
  <si>
    <t>ELCWAYKM</t>
  </si>
  <si>
    <t>Asotin County PUD # 1</t>
  </si>
  <si>
    <t>Alder Mutual Light</t>
  </si>
  <si>
    <t>Avista (WA)</t>
  </si>
  <si>
    <t>Big Bend Electric Coop</t>
  </si>
  <si>
    <t>Benton County PUD #1</t>
  </si>
  <si>
    <t>City of Blaine</t>
  </si>
  <si>
    <t>Bentron Rural Electric Assn</t>
  </si>
  <si>
    <t>Centralia city Light</t>
  </si>
  <si>
    <t>Clallam County PUD #1</t>
  </si>
  <si>
    <t>Chewelah Electric Department</t>
  </si>
  <si>
    <t>Chelan County PUD #1</t>
  </si>
  <si>
    <t>Cheney Light Department</t>
  </si>
  <si>
    <t>Clark County PUD #1</t>
  </si>
  <si>
    <t>Clearwater Power (WA)</t>
  </si>
  <si>
    <t>Columbia Rural Electric Assn (WA)</t>
  </si>
  <si>
    <t>Douglas County PUD #1</t>
  </si>
  <si>
    <t>Eatonville Electric Department</t>
  </si>
  <si>
    <t>Ellensburg Electric Division</t>
  </si>
  <si>
    <t>Ferry County PUD #1</t>
  </si>
  <si>
    <t>Franklin County PUD #1</t>
  </si>
  <si>
    <t>Grays Harbor County PUD #1</t>
  </si>
  <si>
    <t>Inland Power &amp; Light</t>
  </si>
  <si>
    <t>Klickitat County PUD #1</t>
  </si>
  <si>
    <t>Lewis County PUD #1</t>
  </si>
  <si>
    <t>McCleary Light &amp; Power</t>
  </si>
  <si>
    <t>Milton Electric Division</t>
  </si>
  <si>
    <t>Northern Lights (WA)</t>
  </si>
  <si>
    <t>Ohop Mutual Light</t>
  </si>
  <si>
    <t>Okanogan County PUD #1</t>
  </si>
  <si>
    <t>Pacific County PUD #2</t>
  </si>
  <si>
    <t>Parkland Light &amp; Water</t>
  </si>
  <si>
    <t>Grant County PUD #2</t>
  </si>
  <si>
    <t>Pend Oreille County PUD #1</t>
  </si>
  <si>
    <t>Port Angeles Light Operations</t>
  </si>
  <si>
    <t>Wahkiakum County PUD #1</t>
  </si>
  <si>
    <t>Mason County PUD #3</t>
  </si>
  <si>
    <t>Puget Sound Energy</t>
  </si>
  <si>
    <t>Richland Energy Services</t>
  </si>
  <si>
    <t>Seattle City Light</t>
  </si>
  <si>
    <t>Skamania County PUD #1</t>
  </si>
  <si>
    <t>Snohomish County PUD #1</t>
  </si>
  <si>
    <t>Steilacoom Electric Utility</t>
  </si>
  <si>
    <t>Tacoma Power</t>
  </si>
  <si>
    <t>Tanner Electric Coop</t>
  </si>
  <si>
    <t>Vera Water &amp; Power</t>
  </si>
  <si>
    <t>Mason County PUD #1</t>
  </si>
  <si>
    <t>Whatcom County PUD #1</t>
  </si>
  <si>
    <t>Jefferson County PUD #1</t>
  </si>
  <si>
    <t>Port of Seattle</t>
  </si>
  <si>
    <t>Yakama Power</t>
  </si>
  <si>
    <t>Pacific Power (WA)</t>
  </si>
  <si>
    <t>Kalispel Tribal Utility</t>
  </si>
  <si>
    <t>Okanogan County Electric Coop</t>
  </si>
  <si>
    <t>Orcas Power &amp; Light Coop</t>
  </si>
  <si>
    <t>Energy Northwest</t>
  </si>
  <si>
    <t>Consolidated Irrigation District #19</t>
  </si>
  <si>
    <t>Fairchild Airforce Base</t>
  </si>
  <si>
    <t>Grant County PUD #2 (Rate Schedule 13)</t>
  </si>
  <si>
    <t>Town of Coulee Dam</t>
  </si>
  <si>
    <t>Cowlitz County PUD #1</t>
  </si>
  <si>
    <t>Elmhurst Mutual Power</t>
  </si>
  <si>
    <t>Kittitas PUD #1</t>
  </si>
  <si>
    <t>Lakeview Light and Power</t>
  </si>
  <si>
    <t>Modern electric Water Company</t>
  </si>
  <si>
    <t>Nespelem Valley Electric Coop</t>
  </si>
  <si>
    <t>Peninsula Light Service</t>
  </si>
  <si>
    <t>Green Direct - Puget Sound Energy</t>
  </si>
  <si>
    <t>Town of Ruston</t>
  </si>
  <si>
    <t>City of Sumas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</si>
</sst>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4">
    <font>
      <sz val="11"/>
      <color theme="1"/>
      <name val="Calibri"/>
      <family val="2"/>
      <scheme val="minor"/>
    </font>
    <font>
      <sz val="11"/>
      <color theme="1"/>
      <name val="Calibri"/>
      <family val="2"/>
      <scheme val="minor"/>
    </font>
    <font>
      <b/>
      <sz val="11"/>
      <color theme="1"/>
      <name val="Calibri"/>
      <family val="2"/>
      <scheme val="minor"/>
    </font>
    <font>
      <sz val="12"/>
      <color theme="1"/>
      <name val="Avenir LT Std 55 Roman"/>
      <family val="2"/>
    </font>
    <font>
      <u/>
      <sz val="11"/>
      <color theme="10"/>
      <name val="Calibri"/>
      <family val="2"/>
      <scheme val="minor"/>
    </font>
    <font>
      <b/>
      <sz val="18"/>
      <color theme="0"/>
      <name val="Avenir LT Std 55 Roman"/>
      <family val="2"/>
    </font>
    <font>
      <sz val="12"/>
      <name val="Avenir LT Std 55 Roman"/>
      <family val="2"/>
    </font>
    <font>
      <i/>
      <sz val="12"/>
      <color theme="1"/>
      <name val="Avenir LT Std 55 Roman"/>
      <family val="2"/>
    </font>
    <font>
      <b/>
      <u/>
      <sz val="12"/>
      <color theme="4"/>
      <name val="Avenir LT Std 55 Roman"/>
    </font>
    <font>
      <sz val="11"/>
      <color theme="1"/>
      <name val="Avenir LT Std 55 Roman"/>
    </font>
    <font>
      <sz val="12"/>
      <color theme="1"/>
      <name val="Avenir LT Std 55 Roman"/>
    </font>
    <font>
      <b/>
      <sz val="12"/>
      <color theme="3"/>
      <name val="Avenir LT Std 55 Roman"/>
    </font>
    <font>
      <sz val="8"/>
      <name val="Calibri"/>
      <family val="2"/>
      <scheme val="minor"/>
    </font>
    <font>
      <i/>
      <sz val="11"/>
      <color theme="1"/>
      <name val="Avenir LT Std 55 Roman"/>
    </font>
    <font>
      <b/>
      <sz val="11"/>
      <color theme="1"/>
      <name val="Avenir LT Std 55 Roman"/>
    </font>
    <font>
      <b/>
      <sz val="18"/>
      <color theme="0"/>
      <name val="Avenir LT Std 55 Roman"/>
    </font>
    <font>
      <b/>
      <sz val="14"/>
      <color rgb="FF7F0401"/>
      <name val="Avenir LT Std 55 Roman"/>
    </font>
    <font>
      <b/>
      <sz val="12"/>
      <color rgb="FF7F0401"/>
      <name val="Avenir LT Std 55 Roman"/>
    </font>
    <font>
      <b/>
      <sz val="22"/>
      <color theme="0"/>
      <name val="Avenir LT Std 55 Roman"/>
    </font>
    <font>
      <b/>
      <i/>
      <sz val="11"/>
      <color rgb="FFFF0101"/>
      <name val="Avenir LT Std 55 Roman"/>
    </font>
    <font>
      <b/>
      <sz val="12"/>
      <name val="Avenir LT Std 55 Roman"/>
    </font>
    <font>
      <b/>
      <sz val="12"/>
      <color theme="0"/>
      <name val="Avenir LT Std 55 Roman"/>
    </font>
    <font>
      <b/>
      <sz val="17"/>
      <color theme="3"/>
      <name val="Avenir LT Std 55 Roman"/>
    </font>
    <font>
      <b/>
      <sz val="18"/>
      <color theme="0"/>
      <name val="Calibri"/>
      <family val="2"/>
      <scheme val="minor"/>
    </font>
    <font>
      <sz val="11"/>
      <name val="Avenir LT Std 55 Roman"/>
    </font>
    <font>
      <sz val="9"/>
      <color indexed="81"/>
      <name val="Tahoma"/>
      <family val="2"/>
    </font>
    <font>
      <b/>
      <sz val="9"/>
      <color indexed="81"/>
      <name val="Tahoma"/>
      <family val="2"/>
    </font>
    <font>
      <sz val="9"/>
      <color indexed="81"/>
      <name val="Avenir LT Std 55 Roman"/>
    </font>
    <font>
      <b/>
      <i/>
      <sz val="11"/>
      <color rgb="FFFF0000"/>
      <name val="Avenir LT Std 55 Roman"/>
    </font>
    <font>
      <sz val="12"/>
      <name val="Calibri"/>
      <family val="2"/>
      <scheme val="minor"/>
    </font>
    <font>
      <sz val="12"/>
      <name val="Avenir LT Std 55 Roman"/>
    </font>
    <font>
      <b/>
      <sz val="12"/>
      <color theme="1"/>
      <name val="Avenir LT Std 55 Roman"/>
    </font>
    <font>
      <u/>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0101"/>
        <bgColor indexed="64"/>
      </patternFill>
    </fill>
    <fill>
      <patternFill patternType="solid">
        <fgColor theme="1"/>
        <bgColor indexed="64"/>
      </patternFill>
    </fill>
    <fill>
      <patternFill patternType="solid">
        <fgColor theme="7" tint="0.59999389629810485"/>
        <bgColor indexed="64"/>
      </patternFill>
    </fill>
  </fills>
  <borders count="23">
    <border>
      <left/>
      <right/>
      <top/>
      <bottom/>
      <diagonal/>
    </border>
    <border>
      <left style="medium">
        <color theme="3"/>
      </left>
      <right style="medium">
        <color theme="3"/>
      </right>
      <top/>
      <bottom/>
      <diagonal/>
    </border>
    <border>
      <left style="medium">
        <color theme="3"/>
      </left>
      <right/>
      <top style="medium">
        <color theme="3"/>
      </top>
      <bottom/>
      <diagonal/>
    </border>
    <border>
      <left style="medium">
        <color theme="3"/>
      </left>
      <right style="medium">
        <color theme="3"/>
      </right>
      <top/>
      <bottom style="medium">
        <color theme="3"/>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theme="3"/>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theme="3"/>
      </left>
      <right style="medium">
        <color theme="3"/>
      </right>
      <top style="medium">
        <color theme="3"/>
      </top>
      <bottom style="medium">
        <color theme="3"/>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81">
    <xf numFmtId="0" fontId="0" fillId="0" borderId="0" xfId="0"/>
    <xf numFmtId="0" fontId="3" fillId="0" borderId="1" xfId="0" applyFont="1" applyBorder="1" applyAlignment="1">
      <alignment wrapText="1"/>
    </xf>
    <xf numFmtId="0" fontId="5" fillId="2" borderId="2" xfId="0" applyFont="1" applyFill="1" applyBorder="1"/>
    <xf numFmtId="0" fontId="3" fillId="0" borderId="1" xfId="0" applyFont="1" applyBorder="1"/>
    <xf numFmtId="0" fontId="3" fillId="0" borderId="3" xfId="0" applyFont="1" applyBorder="1"/>
    <xf numFmtId="0" fontId="7" fillId="0" borderId="0" xfId="0" applyFont="1" applyAlignment="1">
      <alignment horizontal="right"/>
    </xf>
    <xf numFmtId="0" fontId="0" fillId="0" borderId="8" xfId="0" applyBorder="1"/>
    <xf numFmtId="0" fontId="9" fillId="0" borderId="0" xfId="0" applyFont="1"/>
    <xf numFmtId="0" fontId="10" fillId="0" borderId="0" xfId="0" applyFont="1"/>
    <xf numFmtId="0" fontId="11" fillId="0" borderId="0" xfId="0" applyFont="1"/>
    <xf numFmtId="0" fontId="9" fillId="3" borderId="7" xfId="0" applyFont="1" applyFill="1" applyBorder="1"/>
    <xf numFmtId="0" fontId="9" fillId="3" borderId="9" xfId="0" applyFont="1" applyFill="1" applyBorder="1"/>
    <xf numFmtId="0" fontId="9" fillId="0" borderId="0" xfId="0" applyFont="1" applyAlignment="1">
      <alignment horizontal="right"/>
    </xf>
    <xf numFmtId="0" fontId="9" fillId="3" borderId="6" xfId="0" applyFont="1" applyFill="1" applyBorder="1"/>
    <xf numFmtId="0" fontId="9" fillId="5" borderId="6" xfId="0" applyFont="1" applyFill="1" applyBorder="1"/>
    <xf numFmtId="0" fontId="14" fillId="0" borderId="0" xfId="0" applyFont="1"/>
    <xf numFmtId="0" fontId="2" fillId="0" borderId="0" xfId="0" applyFont="1"/>
    <xf numFmtId="0" fontId="9" fillId="0" borderId="0" xfId="0" applyFont="1" applyAlignment="1">
      <alignment vertical="top"/>
    </xf>
    <xf numFmtId="0" fontId="13" fillId="0" borderId="0" xfId="0" applyFont="1" applyAlignment="1">
      <alignment horizontal="right"/>
    </xf>
    <xf numFmtId="0" fontId="9" fillId="0" borderId="2" xfId="0" applyFont="1" applyBorder="1"/>
    <xf numFmtId="0" fontId="9" fillId="0" borderId="13" xfId="0" applyFont="1" applyBorder="1"/>
    <xf numFmtId="0" fontId="9" fillId="0" borderId="8" xfId="0" applyFont="1" applyBorder="1"/>
    <xf numFmtId="0" fontId="9" fillId="0" borderId="8" xfId="0" applyFont="1" applyBorder="1" applyAlignment="1">
      <alignment vertical="top"/>
    </xf>
    <xf numFmtId="0" fontId="9" fillId="0" borderId="14" xfId="0" applyFont="1" applyBorder="1"/>
    <xf numFmtId="0" fontId="9" fillId="0" borderId="15" xfId="0" applyFont="1" applyBorder="1"/>
    <xf numFmtId="0" fontId="9" fillId="4" borderId="6" xfId="0" applyFont="1" applyFill="1" applyBorder="1"/>
    <xf numFmtId="0" fontId="9" fillId="0" borderId="16" xfId="0" applyFont="1" applyBorder="1"/>
    <xf numFmtId="0" fontId="9" fillId="0" borderId="17" xfId="0" applyFont="1" applyBorder="1"/>
    <xf numFmtId="0" fontId="9" fillId="0" borderId="18" xfId="0" applyFont="1" applyBorder="1"/>
    <xf numFmtId="0" fontId="17" fillId="0" borderId="0" xfId="0" applyFont="1" applyAlignment="1">
      <alignment horizontal="left"/>
    </xf>
    <xf numFmtId="0" fontId="17" fillId="0" borderId="0" xfId="0" applyFont="1"/>
    <xf numFmtId="0" fontId="19" fillId="0" borderId="0" xfId="0" applyFont="1" applyAlignment="1">
      <alignment horizontal="right"/>
    </xf>
    <xf numFmtId="0" fontId="0" fillId="6" borderId="0" xfId="0" applyFill="1"/>
    <xf numFmtId="0" fontId="16" fillId="0" borderId="0" xfId="0" applyFont="1"/>
    <xf numFmtId="0" fontId="21" fillId="6" borderId="0" xfId="0" applyFont="1" applyFill="1"/>
    <xf numFmtId="0" fontId="22" fillId="0" borderId="0" xfId="0" quotePrefix="1" applyFont="1"/>
    <xf numFmtId="0" fontId="24" fillId="4" borderId="6" xfId="0" applyFont="1" applyFill="1" applyBorder="1" applyAlignment="1">
      <alignment horizontal="center"/>
    </xf>
    <xf numFmtId="0" fontId="9" fillId="4" borderId="6" xfId="0" applyFont="1" applyFill="1" applyBorder="1" applyAlignment="1">
      <alignment horizontal="center"/>
    </xf>
    <xf numFmtId="164" fontId="9" fillId="4" borderId="6" xfId="1" applyNumberFormat="1" applyFont="1" applyFill="1" applyBorder="1" applyAlignment="1">
      <alignment horizontal="center"/>
    </xf>
    <xf numFmtId="0" fontId="13" fillId="7" borderId="0" xfId="0" applyFont="1" applyFill="1" applyAlignment="1">
      <alignment horizontal="right"/>
    </xf>
    <xf numFmtId="0" fontId="0" fillId="8" borderId="0" xfId="0" applyFill="1"/>
    <xf numFmtId="0" fontId="2" fillId="0" borderId="10" xfId="0" applyFont="1" applyBorder="1"/>
    <xf numFmtId="0" fontId="2" fillId="0" borderId="5" xfId="0" applyFont="1" applyBorder="1"/>
    <xf numFmtId="0" fontId="0" fillId="0" borderId="5" xfId="0" applyBorder="1"/>
    <xf numFmtId="0" fontId="2" fillId="0" borderId="11" xfId="0" applyFont="1" applyBorder="1"/>
    <xf numFmtId="0" fontId="0" fillId="0" borderId="19" xfId="0" applyBorder="1"/>
    <xf numFmtId="0" fontId="0" fillId="0" borderId="20" xfId="0" applyBorder="1"/>
    <xf numFmtId="0" fontId="0" fillId="0" borderId="21" xfId="0" applyBorder="1"/>
    <xf numFmtId="0" fontId="10" fillId="0" borderId="0" xfId="0" applyFont="1" applyAlignment="1">
      <alignment horizontal="center" vertical="center" wrapText="1"/>
    </xf>
    <xf numFmtId="0" fontId="23" fillId="0" borderId="0" xfId="0" applyFont="1"/>
    <xf numFmtId="0" fontId="9" fillId="3" borderId="6" xfId="0" applyFont="1" applyFill="1" applyBorder="1" applyAlignment="1" applyProtection="1">
      <alignment horizontal="center"/>
      <protection locked="0"/>
    </xf>
    <xf numFmtId="0" fontId="9" fillId="3" borderId="4" xfId="0" applyFont="1" applyFill="1" applyBorder="1" applyProtection="1">
      <protection locked="0"/>
    </xf>
    <xf numFmtId="0" fontId="9" fillId="0" borderId="0" xfId="0" applyFont="1" applyProtection="1">
      <protection locked="0"/>
    </xf>
    <xf numFmtId="0" fontId="9" fillId="3" borderId="6" xfId="0" applyFont="1" applyFill="1" applyBorder="1" applyProtection="1">
      <protection locked="0"/>
    </xf>
    <xf numFmtId="0" fontId="9" fillId="5" borderId="6" xfId="0" applyFont="1" applyFill="1" applyBorder="1" applyAlignment="1" applyProtection="1">
      <alignment horizontal="center"/>
      <protection locked="0"/>
    </xf>
    <xf numFmtId="0" fontId="9" fillId="5" borderId="6" xfId="0" applyFont="1" applyFill="1" applyBorder="1" applyProtection="1">
      <protection locked="0"/>
    </xf>
    <xf numFmtId="0" fontId="14" fillId="3" borderId="4" xfId="0" applyFont="1" applyFill="1" applyBorder="1" applyProtection="1">
      <protection locked="0"/>
    </xf>
    <xf numFmtId="0" fontId="9" fillId="3" borderId="12" xfId="0" applyFont="1" applyFill="1" applyBorder="1" applyProtection="1">
      <protection locked="0"/>
    </xf>
    <xf numFmtId="0" fontId="0" fillId="3" borderId="12" xfId="0" applyFill="1" applyBorder="1" applyProtection="1">
      <protection locked="0"/>
    </xf>
    <xf numFmtId="14" fontId="9" fillId="3" borderId="6" xfId="0" applyNumberFormat="1" applyFont="1" applyFill="1" applyBorder="1" applyProtection="1">
      <protection locked="0"/>
    </xf>
    <xf numFmtId="0" fontId="0" fillId="0" borderId="0" xfId="0" applyProtection="1">
      <protection locked="0"/>
    </xf>
    <xf numFmtId="14" fontId="9" fillId="3" borderId="6" xfId="0" applyNumberFormat="1" applyFont="1" applyFill="1" applyBorder="1" applyAlignment="1" applyProtection="1">
      <alignment horizontal="center"/>
      <protection locked="0"/>
    </xf>
    <xf numFmtId="14" fontId="0" fillId="0" borderId="0" xfId="0" applyNumberFormat="1"/>
    <xf numFmtId="0" fontId="4" fillId="3" borderId="4" xfId="2" applyFill="1" applyBorder="1" applyProtection="1">
      <protection locked="0"/>
    </xf>
    <xf numFmtId="0" fontId="9" fillId="3" borderId="7" xfId="0" applyFont="1" applyFill="1" applyBorder="1" applyProtection="1">
      <protection locked="0"/>
    </xf>
    <xf numFmtId="0" fontId="9" fillId="3" borderId="9" xfId="0" applyFont="1" applyFill="1" applyBorder="1" applyProtection="1">
      <protection locked="0"/>
    </xf>
    <xf numFmtId="0" fontId="28" fillId="0" borderId="0" xfId="0" applyFont="1" applyAlignment="1">
      <alignment horizontal="left"/>
    </xf>
    <xf numFmtId="0" fontId="6" fillId="0" borderId="1" xfId="2" applyFont="1" applyFill="1" applyBorder="1" applyAlignment="1">
      <alignment wrapText="1"/>
    </xf>
    <xf numFmtId="0" fontId="0" fillId="0" borderId="0" xfId="0" applyAlignment="1">
      <alignment wrapText="1"/>
    </xf>
    <xf numFmtId="0" fontId="3" fillId="0" borderId="22" xfId="0" applyFont="1" applyBorder="1" applyAlignment="1">
      <alignment wrapText="1"/>
    </xf>
    <xf numFmtId="0" fontId="3" fillId="0" borderId="22" xfId="0" applyFont="1" applyBorder="1"/>
    <xf numFmtId="0" fontId="0" fillId="0" borderId="22" xfId="0" applyBorder="1"/>
    <xf numFmtId="0" fontId="32" fillId="0" borderId="1" xfId="2" applyFont="1" applyFill="1" applyBorder="1" applyAlignment="1">
      <alignment wrapText="1"/>
    </xf>
    <xf numFmtId="0" fontId="33" fillId="0" borderId="0" xfId="0" applyFont="1"/>
    <xf numFmtId="0" fontId="18" fillId="2" borderId="1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1" xfId="0" applyFont="1" applyFill="1" applyBorder="1" applyAlignment="1">
      <alignment horizontal="center" vertical="center"/>
    </xf>
    <xf numFmtId="0" fontId="20" fillId="0" borderId="0" xfId="0" applyFont="1" applyAlignment="1">
      <alignment horizontal="center" vertical="center"/>
    </xf>
    <xf numFmtId="0" fontId="23" fillId="2" borderId="0" xfId="0" applyFont="1" applyFill="1" applyAlignment="1">
      <alignment horizontal="left"/>
    </xf>
    <xf numFmtId="0" fontId="15" fillId="2" borderId="0" xfId="0" applyFont="1" applyFill="1" applyAlignment="1">
      <alignment horizontal="left" vertical="center"/>
    </xf>
    <xf numFmtId="0" fontId="0" fillId="4" borderId="0" xfId="0" applyFill="1" applyAlignment="1">
      <alignment horizontal="center"/>
    </xf>
  </cellXfs>
  <cellStyles count="3">
    <cellStyle name="Comma" xfId="1" builtinId="3"/>
    <cellStyle name="Hyperlink" xfId="2" builtinId="8"/>
    <cellStyle name="Normal" xfId="0" builtinId="0"/>
  </cellStyles>
  <dxfs count="49">
    <dxf>
      <fill>
        <patternFill patternType="none">
          <bgColor auto="1"/>
        </patternFill>
      </fill>
    </dxf>
    <dxf>
      <fill>
        <patternFill patternType="none">
          <bgColor auto="1"/>
        </patternFill>
      </fill>
    </dxf>
    <dxf>
      <font>
        <color theme="0"/>
      </font>
      <fill>
        <patternFill>
          <bgColor theme="0"/>
        </patternFill>
      </fill>
    </dxf>
    <dxf>
      <font>
        <color theme="0"/>
      </font>
      <fill>
        <patternFill patternType="none">
          <bgColor auto="1"/>
        </patternFill>
      </fill>
    </dxf>
    <dxf>
      <font>
        <b val="0"/>
        <i val="0"/>
        <color theme="0"/>
      </font>
      <fill>
        <patternFill patternType="none">
          <bgColor auto="1"/>
        </patternFill>
      </fill>
    </dxf>
    <dxf>
      <font>
        <color theme="0"/>
      </font>
    </dxf>
    <dxf>
      <fill>
        <patternFill patternType="mediumGray"/>
      </fill>
    </dxf>
    <dxf>
      <font>
        <color theme="0"/>
      </font>
    </dxf>
    <dxf>
      <font>
        <color theme="0"/>
      </font>
    </dxf>
    <dxf>
      <fill>
        <patternFill patternType="mediumGray"/>
      </fill>
    </dxf>
    <dxf>
      <fill>
        <patternFill patternType="mediumGray"/>
      </fill>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vertical/>
        <horizontal/>
      </border>
    </dxf>
    <dxf>
      <font>
        <color theme="0"/>
      </font>
      <border>
        <left/>
        <right/>
        <top/>
        <bottom/>
        <vertical/>
        <horizontal/>
      </border>
    </dxf>
    <dxf>
      <font>
        <color theme="0"/>
      </font>
    </dxf>
    <dxf>
      <font>
        <color theme="2" tint="-9.9948118533890809E-2"/>
      </font>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color rgb="FFFF0101"/>
      </font>
    </dxf>
    <dxf>
      <font>
        <color theme="0"/>
      </font>
    </dxf>
    <dxf>
      <font>
        <color theme="0"/>
      </font>
    </dxf>
    <dxf>
      <font>
        <color theme="2" tint="-9.9948118533890809E-2"/>
      </font>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color theme="2" tint="-9.9948118533890809E-2"/>
      </font>
    </dxf>
    <dxf>
      <font>
        <b/>
        <i val="0"/>
        <color theme="0"/>
      </font>
      <fill>
        <patternFill>
          <bgColor rgb="FFFF0000"/>
        </patternFill>
      </fill>
    </dxf>
    <dxf>
      <fill>
        <patternFill>
          <bgColor theme="9" tint="0.79998168889431442"/>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ont>
        <color theme="0"/>
      </font>
      <fill>
        <patternFill>
          <bgColor theme="0"/>
        </patternFill>
      </fill>
    </dxf>
    <dxf>
      <font>
        <color theme="0"/>
      </font>
    </dxf>
    <dxf>
      <font>
        <color theme="0"/>
      </font>
    </dxf>
    <dxf>
      <font>
        <color theme="0"/>
      </font>
    </dxf>
    <dxf>
      <font>
        <b val="0"/>
        <i val="0"/>
        <color theme="0"/>
      </font>
      <fill>
        <patternFill patternType="none">
          <bgColor auto="1"/>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patternType="none">
          <bgColor auto="1"/>
        </patternFill>
      </fill>
    </dxf>
    <dxf>
      <font>
        <b/>
        <i val="0"/>
        <color theme="9" tint="-0.499984740745262"/>
      </font>
      <fill>
        <patternFill>
          <bgColor theme="9" tint="0.79998168889431442"/>
        </patternFill>
      </fill>
    </dxf>
    <dxf>
      <font>
        <b/>
        <i val="0"/>
        <color theme="0"/>
      </font>
      <fill>
        <patternFill patternType="solid">
          <bgColor rgb="FFFF010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0101"/>
      <color rgb="FF7F04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205518</xdr:colOff>
      <xdr:row>2</xdr:row>
      <xdr:rowOff>121360</xdr:rowOff>
    </xdr:from>
    <xdr:to>
      <xdr:col>11</xdr:col>
      <xdr:colOff>322231</xdr:colOff>
      <xdr:row>8</xdr:row>
      <xdr:rowOff>113627</xdr:rowOff>
    </xdr:to>
    <xdr:pic>
      <xdr:nvPicPr>
        <xdr:cNvPr id="2" name="Picture 1">
          <a:extLst>
            <a:ext uri="{FF2B5EF4-FFF2-40B4-BE49-F238E27FC236}">
              <a16:creationId xmlns:a16="http://schemas.microsoft.com/office/drawing/2014/main" id="{63CA4751-8A4B-D133-3AD9-131ADEF469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2959" y="580801"/>
          <a:ext cx="1334568" cy="1505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tateofwa-my.sharepoint.com/personal/brgo461_ecy_wa_gov/Documents/Documents/ZEV%20Credits/Copy%20of%20FCI_Application_Template_2023-07-05_unlocked.xlsx" TargetMode="External"/><Relationship Id="rId1" Type="http://schemas.openxmlformats.org/officeDocument/2006/relationships/externalLinkPath" Target="http://teams/sites/CPR/GHGInventory&amp;transportation/CleanFuelStandard/General%20Implementation/FCI%20&amp;%20HRI/Templates/For%20User/Copy%20of%20FCI_Application_Template_2023-07-05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Application"/>
      <sheetName val="FSE IDs"/>
      <sheetName val="&lt;24 hrs"/>
      <sheetName val="&gt;2500kW"/>
      <sheetName val="HIDE Report"/>
    </sheetNames>
    <sheetDataSet>
      <sheetData sheetId="0"/>
      <sheetData sheetId="1">
        <row r="52">
          <cell r="K52">
            <v>0</v>
          </cell>
        </row>
      </sheetData>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zview.wa.gov/site/alias__1962/37847/clean_fuel_standard_guidance_documents.aspx" TargetMode="External"/><Relationship Id="rId2" Type="http://schemas.openxmlformats.org/officeDocument/2006/relationships/hyperlink" Target="https://apps.ecology.wa.gov/publications/SummaryPages/2202065.html" TargetMode="External"/><Relationship Id="rId1" Type="http://schemas.openxmlformats.org/officeDocument/2006/relationships/hyperlink" Target="https://app.leg.wa.gov/WAC/default.aspx?cite=173-424-56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3D0F-C0BB-4E88-B549-4AB1AA322C65}">
  <dimension ref="A1:C21"/>
  <sheetViews>
    <sheetView showGridLines="0" showRowColHeaders="0" tabSelected="1" zoomScale="85" zoomScaleNormal="85" workbookViewId="0">
      <selection activeCell="B2" sqref="B2"/>
    </sheetView>
  </sheetViews>
  <sheetFormatPr defaultRowHeight="14.4"/>
  <cols>
    <col min="1" max="1" width="6" customWidth="1"/>
    <col min="2" max="2" width="93.33203125" customWidth="1"/>
  </cols>
  <sheetData>
    <row r="1" spans="1:3" ht="15" thickBot="1"/>
    <row r="2" spans="1:3" ht="23.4" thickBot="1">
      <c r="B2" s="2" t="s">
        <v>2</v>
      </c>
    </row>
    <row r="3" spans="1:3" ht="23.4" thickBot="1">
      <c r="B3" s="2" t="s">
        <v>3</v>
      </c>
    </row>
    <row r="4" spans="1:3" ht="23.4" thickBot="1">
      <c r="B4" s="2" t="s">
        <v>0</v>
      </c>
    </row>
    <row r="5" spans="1:3" ht="22.8">
      <c r="B5" s="2" t="s">
        <v>1</v>
      </c>
    </row>
    <row r="6" spans="1:3" ht="75.599999999999994">
      <c r="A6" s="71"/>
      <c r="B6" s="69" t="s">
        <v>230</v>
      </c>
    </row>
    <row r="7" spans="1:3" ht="15.6">
      <c r="A7" s="71"/>
      <c r="B7" s="70"/>
    </row>
    <row r="8" spans="1:3" ht="31.2">
      <c r="A8" s="71"/>
      <c r="B8" s="69" t="s">
        <v>234</v>
      </c>
    </row>
    <row r="9" spans="1:3" ht="15.6">
      <c r="A9" s="71"/>
      <c r="B9" s="70"/>
    </row>
    <row r="10" spans="1:3" ht="60.6">
      <c r="A10" s="71"/>
      <c r="B10" s="69" t="s">
        <v>231</v>
      </c>
    </row>
    <row r="11" spans="1:3" ht="15.6">
      <c r="B11" s="3"/>
    </row>
    <row r="12" spans="1:3" ht="121.8">
      <c r="B12" s="72" t="s">
        <v>240</v>
      </c>
      <c r="C12" s="6"/>
    </row>
    <row r="13" spans="1:3" ht="15.6">
      <c r="B13" s="3"/>
    </row>
    <row r="14" spans="1:3" ht="45.6">
      <c r="B14" s="67" t="s">
        <v>238</v>
      </c>
    </row>
    <row r="15" spans="1:3" ht="91.8">
      <c r="B15" s="1" t="s">
        <v>239</v>
      </c>
      <c r="C15" s="68"/>
    </row>
    <row r="16" spans="1:3" ht="6" customHeight="1">
      <c r="B16" s="3"/>
    </row>
    <row r="17" spans="2:2" ht="60.6">
      <c r="B17" s="1" t="s">
        <v>237</v>
      </c>
    </row>
    <row r="18" spans="2:2" ht="15.6">
      <c r="B18" s="3"/>
    </row>
    <row r="19" spans="2:2" ht="31.2" customHeight="1">
      <c r="B19" s="1" t="s">
        <v>216</v>
      </c>
    </row>
    <row r="20" spans="2:2" ht="16.2" thickBot="1">
      <c r="B20" s="4"/>
    </row>
    <row r="21" spans="2:2" ht="15.6">
      <c r="B21" s="5"/>
    </row>
  </sheetData>
  <sheetProtection algorithmName="SHA-512" hashValue="nFIvfECicDTkMCn9o82R+yPGMyzTQiCq2zwQsCewpn0/P+mBjxM5PIpDQr7OTeAqmGRVliNX2GOrkOhnQyg6RA==" saltValue="YQEBn/PS5ZHuwaTAvUnMqg==" spinCount="100000" sheet="1" objects="1" scenarios="1"/>
  <hyperlinks>
    <hyperlink ref="B8" r:id="rId1" tooltip="Link to LCFS Regulation Website" display="The FCI Pathway was created as part of WAC-173-424. The FCI Pathway is decribed in section 560(2) of the regulation; an online version is available at this link." xr:uid="{BFACE067-0C5B-4C37-A7A9-6F864FBCE049}"/>
    <hyperlink ref="B10" r:id="rId2" tooltip="Link to LCFS Registration and Reporting Webpage" display="To apply for the FCI pathway, entities must first be registered in the WFRS Reporting Tool.  Your &quot;Organization Profile&quot; should include in its &quot;Registration Categories&quot; that the organization is a &quot;ZEV FUELING INFRASTRUCTURE OWNER&quot; for &quot;DC Fast Charging Infrastructure (FCI)&quot;.  Information about WFRS is available at this link." xr:uid="{D4A1E835-5F4A-403F-B470-7950C37CB555}"/>
    <hyperlink ref="B12" r:id="rId3" display="https://www.ezview.wa.gov/site/alias__1962/37847/clean_fuel_standard_guidance_documents.aspx" xr:uid="{8E894983-7061-4A42-BD26-72F431D20D7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AC00-C2C1-4C09-8351-CEEA9F506F02}">
  <dimension ref="B1:K83"/>
  <sheetViews>
    <sheetView showGridLines="0" showRowColHeaders="0" zoomScaleNormal="100" workbookViewId="0">
      <selection activeCell="E53" sqref="E53"/>
    </sheetView>
  </sheetViews>
  <sheetFormatPr defaultRowHeight="14.4"/>
  <cols>
    <col min="1" max="1" width="7.77734375" customWidth="1"/>
    <col min="2" max="2" width="3.21875" customWidth="1"/>
    <col min="3" max="3" width="7.33203125" customWidth="1"/>
    <col min="4" max="4" width="41.6640625" customWidth="1"/>
    <col min="5" max="5" width="12.88671875" customWidth="1"/>
    <col min="6" max="7" width="12.88671875" bestFit="1" customWidth="1"/>
    <col min="8" max="8" width="3.5546875" customWidth="1"/>
    <col min="9" max="9" width="4.33203125" customWidth="1"/>
  </cols>
  <sheetData>
    <row r="1" spans="2:11">
      <c r="B1" s="7"/>
      <c r="C1" s="7"/>
      <c r="D1" s="7"/>
      <c r="E1" s="7"/>
      <c r="F1" s="7"/>
      <c r="G1" s="7"/>
      <c r="H1" s="7"/>
    </row>
    <row r="2" spans="2:11" ht="21.6">
      <c r="B2" s="35" t="str">
        <f>IF('HIDE - Completeness'!L2='HIDE - Completeness'!K2,"Submit to the CFS Reporting Tool (WFRS) with Subject/Topic text 'FCI Application - Site 1'", "")</f>
        <v/>
      </c>
      <c r="C2" s="9"/>
      <c r="D2" s="7"/>
      <c r="E2" s="7"/>
      <c r="F2" s="7"/>
      <c r="G2" s="7"/>
      <c r="H2" s="7"/>
    </row>
    <row r="3" spans="2:11">
      <c r="B3" s="7"/>
      <c r="C3" s="7"/>
      <c r="D3" s="7"/>
      <c r="E3" s="7"/>
      <c r="F3" s="7"/>
      <c r="G3" s="7"/>
      <c r="H3" s="7"/>
    </row>
    <row r="4" spans="2:11" ht="42.6" customHeight="1" thickBot="1">
      <c r="B4" s="74" t="s">
        <v>6</v>
      </c>
      <c r="C4" s="75"/>
      <c r="D4" s="75"/>
      <c r="E4" s="75"/>
      <c r="F4" s="75"/>
      <c r="G4" s="75"/>
      <c r="H4" s="76"/>
    </row>
    <row r="5" spans="2:11">
      <c r="B5" s="19" t="s">
        <v>232</v>
      </c>
      <c r="C5" s="20"/>
      <c r="D5" s="20"/>
      <c r="E5" s="20"/>
      <c r="F5" s="20"/>
      <c r="G5" s="20"/>
      <c r="H5" s="23"/>
    </row>
    <row r="6" spans="2:11">
      <c r="B6" s="21" t="s">
        <v>233</v>
      </c>
      <c r="C6" s="7"/>
      <c r="D6" s="7"/>
      <c r="E6" s="7"/>
      <c r="F6" s="7"/>
      <c r="G6" s="7"/>
      <c r="H6" s="24"/>
    </row>
    <row r="7" spans="2:11" ht="21" customHeight="1">
      <c r="B7" s="22" t="s">
        <v>236</v>
      </c>
      <c r="C7" s="17"/>
      <c r="D7" s="7"/>
      <c r="E7" s="7"/>
      <c r="F7" s="7"/>
      <c r="G7" s="7"/>
      <c r="H7" s="24"/>
    </row>
    <row r="8" spans="2:11" ht="13.8" customHeight="1">
      <c r="B8" s="21"/>
      <c r="C8" s="77" t="str">
        <f>IF('HIDE - Completeness'!L2='HIDE - Completeness'!K2, "All required Application inputs have been entered","Application is incomplete and not ready for submittal")</f>
        <v>Application is incomplete and not ready for submittal</v>
      </c>
      <c r="D8" s="77"/>
      <c r="E8" s="77"/>
      <c r="F8" s="77"/>
      <c r="G8" s="77"/>
      <c r="H8" s="24"/>
    </row>
    <row r="9" spans="2:11">
      <c r="B9" s="21"/>
      <c r="C9" s="7"/>
      <c r="D9" s="7"/>
      <c r="E9" s="7"/>
      <c r="F9" s="7"/>
      <c r="G9" s="7"/>
      <c r="H9" s="24"/>
    </row>
    <row r="10" spans="2:11" ht="17.399999999999999">
      <c r="B10" s="21"/>
      <c r="C10" s="29" t="s">
        <v>7</v>
      </c>
      <c r="D10" s="7"/>
      <c r="H10" s="24"/>
      <c r="J10" s="33" t="s">
        <v>84</v>
      </c>
      <c r="K10" s="7"/>
    </row>
    <row r="11" spans="2:11" ht="15.6">
      <c r="B11" s="21"/>
      <c r="C11" s="7"/>
      <c r="D11" s="12" t="s">
        <v>8</v>
      </c>
      <c r="E11" s="51"/>
      <c r="F11" s="10"/>
      <c r="G11" s="11"/>
      <c r="H11" s="24"/>
      <c r="J11" s="13" t="s">
        <v>85</v>
      </c>
      <c r="K11" s="8" t="s">
        <v>89</v>
      </c>
    </row>
    <row r="12" spans="2:11" ht="15.6">
      <c r="B12" s="21"/>
      <c r="C12" s="7"/>
      <c r="D12" s="12" t="s">
        <v>9</v>
      </c>
      <c r="E12" s="51"/>
      <c r="F12" s="10"/>
      <c r="G12" s="11"/>
      <c r="H12" s="24"/>
      <c r="J12" s="14" t="s">
        <v>86</v>
      </c>
      <c r="K12" s="8" t="s">
        <v>90</v>
      </c>
    </row>
    <row r="13" spans="2:11" ht="15.6">
      <c r="B13" s="21"/>
      <c r="C13" s="7"/>
      <c r="D13" s="12" t="s">
        <v>10</v>
      </c>
      <c r="E13" s="51"/>
      <c r="F13" s="10"/>
      <c r="G13" s="11"/>
      <c r="H13" s="24"/>
      <c r="J13" s="25" t="s">
        <v>87</v>
      </c>
      <c r="K13" s="8" t="s">
        <v>91</v>
      </c>
    </row>
    <row r="14" spans="2:11" ht="15.6">
      <c r="B14" s="21"/>
      <c r="C14" s="7"/>
      <c r="D14" s="12" t="s">
        <v>11</v>
      </c>
      <c r="E14" s="51"/>
      <c r="F14" s="10"/>
      <c r="G14" s="11"/>
      <c r="H14" s="24"/>
      <c r="J14" s="34" t="s">
        <v>88</v>
      </c>
      <c r="K14" s="8" t="s">
        <v>92</v>
      </c>
    </row>
    <row r="15" spans="2:11">
      <c r="B15" s="21"/>
      <c r="C15" s="7"/>
      <c r="D15" s="12" t="s">
        <v>12</v>
      </c>
      <c r="E15" s="51"/>
      <c r="F15" s="10"/>
      <c r="G15" s="11"/>
      <c r="H15" s="24"/>
    </row>
    <row r="16" spans="2:11">
      <c r="B16" s="21"/>
      <c r="C16" s="7"/>
      <c r="D16" s="12" t="s">
        <v>13</v>
      </c>
      <c r="E16" s="51"/>
      <c r="F16" s="10"/>
      <c r="G16" s="11"/>
      <c r="H16" s="24"/>
    </row>
    <row r="17" spans="2:8">
      <c r="B17" s="21"/>
      <c r="C17" s="7"/>
      <c r="D17" s="12" t="s">
        <v>14</v>
      </c>
      <c r="E17" s="51"/>
      <c r="F17" s="10"/>
      <c r="G17" s="11"/>
      <c r="H17" s="24"/>
    </row>
    <row r="18" spans="2:8" ht="12.6" customHeight="1">
      <c r="B18" s="21"/>
      <c r="C18" s="7"/>
      <c r="D18" s="7"/>
      <c r="E18" s="7"/>
      <c r="F18" s="7"/>
      <c r="G18" s="7"/>
      <c r="H18" s="24"/>
    </row>
    <row r="19" spans="2:8" ht="15.6">
      <c r="B19" s="21"/>
      <c r="C19" s="29" t="s">
        <v>15</v>
      </c>
      <c r="D19" s="7"/>
      <c r="E19" s="7"/>
      <c r="F19" s="7"/>
      <c r="G19" s="7"/>
      <c r="H19" s="24"/>
    </row>
    <row r="20" spans="2:8">
      <c r="B20" s="21"/>
      <c r="C20" s="7"/>
      <c r="D20" s="12" t="s">
        <v>16</v>
      </c>
      <c r="E20" s="51"/>
      <c r="F20" s="10"/>
      <c r="G20" s="11"/>
      <c r="H20" s="24"/>
    </row>
    <row r="21" spans="2:8">
      <c r="B21" s="21"/>
      <c r="C21" s="7"/>
      <c r="D21" s="12" t="s">
        <v>17</v>
      </c>
      <c r="E21" s="51"/>
      <c r="F21" s="10"/>
      <c r="G21" s="11"/>
      <c r="H21" s="24"/>
    </row>
    <row r="22" spans="2:8">
      <c r="B22" s="21"/>
      <c r="C22" s="7"/>
      <c r="D22" s="12" t="s">
        <v>18</v>
      </c>
      <c r="E22" s="51"/>
      <c r="F22" s="10"/>
      <c r="G22" s="11"/>
      <c r="H22" s="24"/>
    </row>
    <row r="23" spans="2:8">
      <c r="B23" s="21"/>
      <c r="C23" s="7"/>
      <c r="D23" s="12" t="s">
        <v>19</v>
      </c>
      <c r="E23" s="63"/>
      <c r="F23" s="10"/>
      <c r="G23" s="11"/>
      <c r="H23" s="24"/>
    </row>
    <row r="24" spans="2:8" ht="15" customHeight="1">
      <c r="B24" s="21"/>
      <c r="C24" s="7"/>
      <c r="D24" s="7"/>
      <c r="E24" s="7"/>
      <c r="F24" s="7"/>
      <c r="G24" s="7"/>
      <c r="H24" s="24"/>
    </row>
    <row r="25" spans="2:8" ht="15.6">
      <c r="B25" s="21"/>
      <c r="C25" s="29" t="s">
        <v>20</v>
      </c>
      <c r="D25" s="7"/>
      <c r="E25" s="7"/>
      <c r="F25" s="7"/>
      <c r="G25" s="7"/>
      <c r="H25" s="24"/>
    </row>
    <row r="26" spans="2:8">
      <c r="B26" s="21"/>
      <c r="C26" s="7"/>
      <c r="D26" s="12" t="s">
        <v>22</v>
      </c>
      <c r="E26" s="51"/>
      <c r="F26" s="64"/>
      <c r="G26" s="65"/>
      <c r="H26" s="24"/>
    </row>
    <row r="27" spans="2:8">
      <c r="B27" s="21"/>
      <c r="C27" s="7"/>
      <c r="D27" s="12" t="s">
        <v>21</v>
      </c>
      <c r="E27" s="7"/>
      <c r="F27" s="7"/>
      <c r="G27" s="7"/>
      <c r="H27" s="24"/>
    </row>
    <row r="28" spans="2:8">
      <c r="B28" s="21"/>
      <c r="C28" s="7"/>
      <c r="D28" s="18" t="s">
        <v>27</v>
      </c>
      <c r="E28" s="52"/>
      <c r="F28" s="7"/>
      <c r="G28" s="7"/>
      <c r="H28" s="24"/>
    </row>
    <row r="29" spans="2:8">
      <c r="B29" s="21"/>
      <c r="C29" s="7"/>
      <c r="D29" s="12" t="s">
        <v>42</v>
      </c>
      <c r="E29" s="51"/>
      <c r="F29" s="10"/>
      <c r="G29" s="11"/>
      <c r="H29" s="24"/>
    </row>
    <row r="30" spans="2:8">
      <c r="B30" s="21"/>
      <c r="C30" s="7"/>
      <c r="D30" s="12" t="s">
        <v>9</v>
      </c>
      <c r="E30" s="51"/>
      <c r="F30" s="10"/>
      <c r="G30" s="11"/>
      <c r="H30" s="24"/>
    </row>
    <row r="31" spans="2:8">
      <c r="B31" s="21"/>
      <c r="C31" s="7"/>
      <c r="D31" s="12" t="s">
        <v>10</v>
      </c>
      <c r="E31" s="51"/>
      <c r="F31" s="10"/>
      <c r="G31" s="11"/>
      <c r="H31" s="24"/>
    </row>
    <row r="32" spans="2:8">
      <c r="B32" s="21"/>
      <c r="C32" s="7"/>
      <c r="D32" s="12" t="s">
        <v>43</v>
      </c>
      <c r="E32" s="53"/>
      <c r="F32" s="7"/>
      <c r="G32" s="7"/>
      <c r="H32" s="24"/>
    </row>
    <row r="33" spans="2:9">
      <c r="B33" s="21"/>
      <c r="C33" s="7"/>
      <c r="D33" s="12" t="s">
        <v>44</v>
      </c>
      <c r="E33" s="53"/>
      <c r="F33" s="7"/>
      <c r="G33" s="7"/>
      <c r="H33" s="24"/>
    </row>
    <row r="34" spans="2:9">
      <c r="B34" s="21"/>
      <c r="C34" s="7"/>
      <c r="D34" s="12" t="s">
        <v>45</v>
      </c>
      <c r="E34" s="59"/>
      <c r="F34" s="7"/>
      <c r="G34" s="7"/>
      <c r="H34" s="24"/>
    </row>
    <row r="35" spans="2:9">
      <c r="B35" s="21"/>
      <c r="C35" s="7"/>
      <c r="D35" s="12" t="s">
        <v>46</v>
      </c>
      <c r="E35" s="53"/>
      <c r="F35" s="7" t="s">
        <v>47</v>
      </c>
      <c r="G35" s="7"/>
      <c r="H35" s="24"/>
    </row>
    <row r="36" spans="2:9">
      <c r="B36" s="21"/>
      <c r="C36" s="7"/>
      <c r="D36" s="7"/>
      <c r="E36" s="7"/>
      <c r="F36" s="7"/>
      <c r="G36" s="31" t="s">
        <v>80</v>
      </c>
      <c r="H36" s="24"/>
    </row>
    <row r="37" spans="2:9">
      <c r="B37" s="21"/>
      <c r="C37" s="7"/>
      <c r="D37" s="12" t="s">
        <v>48</v>
      </c>
      <c r="E37" s="50"/>
      <c r="F37" s="7"/>
      <c r="G37" s="7"/>
      <c r="H37" s="24"/>
    </row>
    <row r="38" spans="2:9">
      <c r="B38" s="21"/>
      <c r="C38" s="7"/>
      <c r="D38" s="7"/>
      <c r="E38" s="7" t="s">
        <v>5</v>
      </c>
      <c r="F38" s="7" t="s">
        <v>49</v>
      </c>
      <c r="G38" s="7" t="s">
        <v>50</v>
      </c>
      <c r="H38" s="24"/>
    </row>
    <row r="39" spans="2:9">
      <c r="B39" s="21"/>
      <c r="C39" s="7"/>
      <c r="D39" s="12" t="s">
        <v>51</v>
      </c>
      <c r="E39" s="50"/>
      <c r="F39" s="54"/>
      <c r="G39" s="54"/>
      <c r="H39" s="24"/>
    </row>
    <row r="40" spans="2:9">
      <c r="B40" s="21"/>
      <c r="C40" s="7"/>
      <c r="D40" s="12" t="s">
        <v>241</v>
      </c>
      <c r="E40" s="50"/>
      <c r="F40" s="54"/>
      <c r="G40" s="54"/>
      <c r="H40" s="24"/>
    </row>
    <row r="41" spans="2:9">
      <c r="B41" s="21"/>
      <c r="C41" s="7"/>
      <c r="D41" s="12" t="s">
        <v>52</v>
      </c>
      <c r="E41" s="50"/>
      <c r="F41" s="54"/>
      <c r="G41" s="54"/>
      <c r="H41" s="24"/>
    </row>
    <row r="42" spans="2:9">
      <c r="B42" s="21"/>
      <c r="C42" s="7"/>
      <c r="D42" s="12" t="s">
        <v>221</v>
      </c>
      <c r="E42" s="50"/>
      <c r="F42" s="54"/>
      <c r="G42" s="54"/>
      <c r="H42" s="24"/>
      <c r="I42" s="66" t="str">
        <f>IF(OR(E42="Both",F42="Both",G42 ="Both"), "Upload with application proof that kWh usage can be separated between LDV/MDV and HDV","")</f>
        <v/>
      </c>
    </row>
    <row r="43" spans="2:9">
      <c r="B43" s="21"/>
      <c r="C43" s="7"/>
      <c r="D43" s="12" t="s">
        <v>53</v>
      </c>
      <c r="E43" s="50"/>
      <c r="F43" s="54"/>
      <c r="G43" s="54"/>
      <c r="H43" s="24"/>
    </row>
    <row r="44" spans="2:9">
      <c r="B44" s="21"/>
      <c r="C44" s="7"/>
      <c r="D44" s="12" t="s">
        <v>54</v>
      </c>
      <c r="E44" s="50"/>
      <c r="F44" s="54"/>
      <c r="G44" s="54"/>
      <c r="H44" s="24"/>
    </row>
    <row r="45" spans="2:9">
      <c r="B45" s="21"/>
      <c r="C45" s="7"/>
      <c r="D45" s="12" t="s">
        <v>55</v>
      </c>
      <c r="E45" s="50"/>
      <c r="F45" s="54"/>
      <c r="G45" s="54"/>
      <c r="H45" s="24"/>
    </row>
    <row r="46" spans="2:9">
      <c r="B46" s="21"/>
      <c r="C46" s="7"/>
      <c r="D46" s="12" t="s">
        <v>56</v>
      </c>
      <c r="E46" s="50"/>
      <c r="F46" s="54"/>
      <c r="G46" s="54"/>
      <c r="H46" s="24"/>
    </row>
    <row r="47" spans="2:9">
      <c r="B47" s="21"/>
      <c r="C47" s="7"/>
      <c r="D47" s="12" t="s">
        <v>57</v>
      </c>
      <c r="E47" s="50"/>
      <c r="F47" s="54"/>
      <c r="G47" s="54"/>
      <c r="H47" s="24"/>
    </row>
    <row r="48" spans="2:9">
      <c r="B48" s="21"/>
      <c r="C48" s="7"/>
      <c r="D48" s="12" t="s">
        <v>58</v>
      </c>
      <c r="E48" s="36" t="str">
        <f>IFERROR(ROUND(IF(E41*($E$37/(($E$41*$E$39)+($F$41*$F$39)+($G$41*$G$39)))&gt;E41,E41,(E41*($E$37/(($E$41*$E$39)+($F$41*$F$39)+($G$41*$G$39))))),0),"")</f>
        <v/>
      </c>
      <c r="F48" s="36" t="str">
        <f t="shared" ref="F48:G48" si="0">IFERROR(ROUND(IF(F41*($E$37/(($E$41*$E$39)+($F$41*$F$39)+($G$41*$G$39)))&gt;F41,F41,(F41*($E$37/(($E$41*$E$39)+($F$41*$F$39)+($G$41*$G$39))))),0),"")</f>
        <v/>
      </c>
      <c r="G48" s="36" t="str">
        <f t="shared" si="0"/>
        <v/>
      </c>
      <c r="H48" s="24"/>
    </row>
    <row r="49" spans="2:8">
      <c r="B49" s="21"/>
      <c r="C49" s="7"/>
      <c r="D49" s="7"/>
      <c r="E49" s="7"/>
      <c r="F49" s="7"/>
      <c r="G49" s="7"/>
      <c r="H49" s="24"/>
    </row>
    <row r="50" spans="2:8">
      <c r="B50" s="21"/>
      <c r="C50" s="7"/>
      <c r="D50" s="12" t="s">
        <v>59</v>
      </c>
      <c r="E50" s="37">
        <f>ROUND(43*(IF(E41&lt;350,E41,350)^0.45),0)</f>
        <v>0</v>
      </c>
      <c r="F50" s="37">
        <f t="shared" ref="F50:G50" si="1">ROUND(43*(IF(F41&lt;350,F41,350)^0.45),0)</f>
        <v>0</v>
      </c>
      <c r="G50" s="37">
        <f t="shared" si="1"/>
        <v>0</v>
      </c>
      <c r="H50" s="24"/>
    </row>
    <row r="51" spans="2:8">
      <c r="B51" s="21"/>
      <c r="C51" s="7"/>
      <c r="D51" s="12" t="s">
        <v>60</v>
      </c>
      <c r="E51" s="38">
        <f>(E39*E41)+(F39*F41)+(G39*G41)</f>
        <v>0</v>
      </c>
      <c r="F51" s="7" t="s">
        <v>61</v>
      </c>
      <c r="G51" s="7"/>
      <c r="H51" s="24"/>
    </row>
    <row r="52" spans="2:8">
      <c r="B52" s="21"/>
      <c r="C52" s="7"/>
      <c r="D52" s="7"/>
      <c r="E52" s="7"/>
      <c r="F52" s="7"/>
      <c r="G52" s="31" t="str">
        <f>IF(E51&gt;3600,"Exceeds FCI site capacity limit.","Complete '&gt;1500kW' worksheet.")</f>
        <v>Complete '&gt;1500kW' worksheet.</v>
      </c>
      <c r="H52" s="24"/>
    </row>
    <row r="53" spans="2:8">
      <c r="B53" s="21"/>
      <c r="C53" s="7"/>
      <c r="D53" s="12" t="s">
        <v>62</v>
      </c>
      <c r="E53" s="53"/>
      <c r="F53" s="55"/>
      <c r="G53" s="55"/>
      <c r="H53" s="24"/>
    </row>
    <row r="54" spans="2:8">
      <c r="B54" s="21"/>
      <c r="C54" s="7"/>
      <c r="D54" s="7"/>
      <c r="F54" s="7"/>
      <c r="G54" s="31" t="str" cm="1">
        <f t="array" ref="G54">_xlfn.IFS(ISBLANK(E53), "", E53=TRUE, "List FSE IDs on 'FSE IDs' worksheet.", E53 = FALSE, "Once approved, resubmit this application with FSE IDs worksheet completed.")</f>
        <v/>
      </c>
      <c r="H54" s="24"/>
    </row>
    <row r="55" spans="2:8" ht="15.6">
      <c r="B55" s="21"/>
      <c r="C55" s="29" t="s">
        <v>63</v>
      </c>
      <c r="D55" s="7"/>
      <c r="E55" s="7"/>
      <c r="F55" s="7"/>
      <c r="G55" s="7"/>
      <c r="H55" s="24"/>
    </row>
    <row r="56" spans="2:8">
      <c r="B56" s="21"/>
      <c r="C56" s="7"/>
      <c r="D56" s="51"/>
      <c r="E56" s="10"/>
      <c r="F56" s="10"/>
      <c r="G56" s="11"/>
      <c r="H56" s="24"/>
    </row>
    <row r="57" spans="2:8">
      <c r="B57" s="21"/>
      <c r="C57" s="7"/>
      <c r="D57" s="7"/>
      <c r="E57" s="7"/>
      <c r="F57" s="7"/>
      <c r="G57" s="7"/>
      <c r="H57" s="24"/>
    </row>
    <row r="58" spans="2:8" ht="15.6">
      <c r="B58" s="21"/>
      <c r="C58" s="30" t="s">
        <v>64</v>
      </c>
      <c r="D58" s="7"/>
      <c r="E58" s="7"/>
      <c r="F58" s="7"/>
      <c r="G58" s="7"/>
      <c r="H58" s="24"/>
    </row>
    <row r="59" spans="2:8">
      <c r="B59" s="21"/>
      <c r="C59" s="7"/>
      <c r="D59" s="56"/>
      <c r="E59" s="10"/>
      <c r="F59" s="10"/>
      <c r="G59" s="11"/>
      <c r="H59" s="24"/>
    </row>
    <row r="60" spans="2:8">
      <c r="B60" s="21"/>
      <c r="C60" s="7"/>
      <c r="D60" s="7"/>
      <c r="E60" s="7"/>
      <c r="F60" s="7"/>
      <c r="G60" s="7"/>
      <c r="H60" s="24"/>
    </row>
    <row r="61" spans="2:8" ht="15.6">
      <c r="B61" s="21"/>
      <c r="C61" s="30" t="s">
        <v>65</v>
      </c>
      <c r="D61" s="7"/>
      <c r="E61" s="7"/>
      <c r="F61" s="7"/>
      <c r="G61" s="7"/>
      <c r="H61" s="24"/>
    </row>
    <row r="62" spans="2:8">
      <c r="B62" s="21"/>
      <c r="C62" s="7"/>
      <c r="D62" s="56"/>
      <c r="E62" s="10"/>
      <c r="F62" s="10"/>
      <c r="G62" s="11"/>
      <c r="H62" s="24"/>
    </row>
    <row r="63" spans="2:8">
      <c r="B63" s="21"/>
      <c r="C63" s="7"/>
      <c r="D63" s="7"/>
      <c r="E63" s="7"/>
      <c r="F63" s="7"/>
      <c r="G63" s="7"/>
      <c r="H63" s="24"/>
    </row>
    <row r="64" spans="2:8" ht="15.6">
      <c r="B64" s="21"/>
      <c r="C64" s="30" t="s">
        <v>67</v>
      </c>
      <c r="D64" s="7"/>
      <c r="E64" s="7"/>
      <c r="F64" s="7"/>
      <c r="G64" s="7"/>
      <c r="H64" s="24"/>
    </row>
    <row r="65" spans="2:8">
      <c r="B65" s="21"/>
      <c r="C65" s="7"/>
      <c r="D65" s="7"/>
      <c r="E65" s="7"/>
      <c r="F65" s="7"/>
      <c r="G65" s="7"/>
      <c r="H65" s="24"/>
    </row>
    <row r="66" spans="2:8">
      <c r="B66" s="21"/>
      <c r="C66" s="53"/>
      <c r="D66" s="7" t="s">
        <v>75</v>
      </c>
      <c r="E66" s="7"/>
      <c r="F66" s="7"/>
      <c r="G66" s="7"/>
      <c r="H66" s="24"/>
    </row>
    <row r="67" spans="2:8">
      <c r="B67" s="21"/>
      <c r="C67" s="7"/>
      <c r="D67" s="7"/>
      <c r="E67" s="7"/>
      <c r="F67" s="7"/>
      <c r="G67" s="7"/>
      <c r="H67" s="24"/>
    </row>
    <row r="68" spans="2:8">
      <c r="B68" s="21"/>
      <c r="C68" s="53"/>
      <c r="D68" s="7" t="s">
        <v>74</v>
      </c>
      <c r="E68" s="7"/>
      <c r="F68" s="7"/>
      <c r="G68" s="7"/>
      <c r="H68" s="24"/>
    </row>
    <row r="69" spans="2:8">
      <c r="B69" s="21"/>
      <c r="C69" s="7"/>
      <c r="D69" s="7"/>
      <c r="E69" s="7"/>
      <c r="F69" s="7"/>
      <c r="G69" s="7"/>
      <c r="H69" s="24"/>
    </row>
    <row r="70" spans="2:8">
      <c r="B70" s="21"/>
      <c r="C70" s="53"/>
      <c r="D70" s="7" t="s">
        <v>68</v>
      </c>
      <c r="E70" s="7"/>
      <c r="F70" s="7"/>
      <c r="G70" s="7"/>
      <c r="H70" s="24"/>
    </row>
    <row r="71" spans="2:8">
      <c r="B71" s="21"/>
      <c r="C71" s="7"/>
      <c r="D71" s="7" t="s">
        <v>73</v>
      </c>
      <c r="E71" s="7"/>
      <c r="F71" s="7"/>
      <c r="G71" s="7"/>
      <c r="H71" s="24"/>
    </row>
    <row r="72" spans="2:8">
      <c r="B72" s="21"/>
      <c r="C72" s="7"/>
      <c r="D72" s="7"/>
      <c r="E72" s="7"/>
      <c r="F72" s="7"/>
      <c r="G72" s="7"/>
      <c r="H72" s="24"/>
    </row>
    <row r="73" spans="2:8">
      <c r="B73" s="21"/>
      <c r="C73" s="53"/>
      <c r="D73" s="7" t="s">
        <v>69</v>
      </c>
      <c r="E73" s="7"/>
      <c r="F73" s="7"/>
      <c r="G73" s="7"/>
      <c r="H73" s="24"/>
    </row>
    <row r="74" spans="2:8">
      <c r="B74" s="21"/>
      <c r="C74" s="7"/>
      <c r="D74" s="7" t="s">
        <v>72</v>
      </c>
      <c r="E74" s="7"/>
      <c r="F74" s="7"/>
      <c r="G74" s="7"/>
      <c r="H74" s="24"/>
    </row>
    <row r="75" spans="2:8">
      <c r="B75" s="21"/>
      <c r="C75" s="7"/>
      <c r="D75" s="7"/>
      <c r="E75" s="7"/>
      <c r="F75" s="7"/>
      <c r="G75" s="7"/>
      <c r="H75" s="24"/>
    </row>
    <row r="76" spans="2:8">
      <c r="B76" s="21"/>
      <c r="C76" s="53"/>
      <c r="D76" s="7" t="s">
        <v>70</v>
      </c>
      <c r="E76" s="7"/>
      <c r="F76" s="7"/>
      <c r="G76" s="7"/>
      <c r="H76" s="24"/>
    </row>
    <row r="77" spans="2:8">
      <c r="B77" s="21"/>
      <c r="C77" s="7"/>
      <c r="D77" s="7" t="s">
        <v>71</v>
      </c>
      <c r="E77" s="7"/>
      <c r="F77" s="7"/>
      <c r="G77" s="7"/>
      <c r="H77" s="24"/>
    </row>
    <row r="78" spans="2:8">
      <c r="B78" s="21"/>
      <c r="C78" s="7"/>
      <c r="D78" s="7"/>
      <c r="E78" s="7"/>
      <c r="F78" s="7"/>
      <c r="G78" s="7"/>
      <c r="H78" s="24"/>
    </row>
    <row r="79" spans="2:8">
      <c r="B79" s="21"/>
      <c r="C79" s="53"/>
      <c r="D79" s="7" t="s">
        <v>76</v>
      </c>
      <c r="E79" s="7"/>
      <c r="F79" s="7"/>
      <c r="G79" s="7"/>
      <c r="H79" s="24"/>
    </row>
    <row r="80" spans="2:8">
      <c r="B80" s="21"/>
      <c r="C80" s="7"/>
      <c r="D80" s="7"/>
      <c r="E80" s="7"/>
      <c r="F80" s="7"/>
      <c r="G80" s="7"/>
      <c r="H80" s="24"/>
    </row>
    <row r="81" spans="2:8">
      <c r="B81" s="21"/>
      <c r="C81" s="53"/>
      <c r="D81" s="7" t="s">
        <v>77</v>
      </c>
      <c r="E81" s="7"/>
      <c r="F81" s="7"/>
      <c r="G81" s="7"/>
      <c r="H81" s="24"/>
    </row>
    <row r="82" spans="2:8">
      <c r="B82" s="21"/>
      <c r="C82" s="7"/>
      <c r="D82" s="7"/>
      <c r="E82" s="7"/>
      <c r="F82" s="7"/>
      <c r="G82" s="7"/>
      <c r="H82" s="24"/>
    </row>
    <row r="83" spans="2:8" ht="15" thickBot="1">
      <c r="B83" s="26"/>
      <c r="C83" s="27"/>
      <c r="D83" s="27"/>
      <c r="E83" s="27"/>
      <c r="F83" s="27"/>
      <c r="G83" s="27"/>
      <c r="H83" s="28"/>
    </row>
  </sheetData>
  <sheetProtection algorithmName="SHA-512" hashValue="csmHfWVH7tETtTOLfTZQN+++bmmu1wi+2MKguU2GNw4z3V3K9vvQDm5hYS+/KJ896dKJ7aAex6mMs9XzwCHMhg==" saltValue="n8pKYrH6QUPXBZ9TLRlmJg==" spinCount="100000" sheet="1" selectLockedCells="1"/>
  <dataConsolidate/>
  <mergeCells count="2">
    <mergeCell ref="B4:H4"/>
    <mergeCell ref="C8:G8"/>
  </mergeCells>
  <conditionalFormatting sqref="C66">
    <cfRule type="expression" dxfId="48" priority="7">
      <formula>ISNUMBER(SEARCH("FALSE",$C$66))</formula>
    </cfRule>
  </conditionalFormatting>
  <conditionalFormatting sqref="C68">
    <cfRule type="expression" dxfId="47" priority="6">
      <formula>ISNUMBER(SEARCH("FALSE",$C$68))</formula>
    </cfRule>
  </conditionalFormatting>
  <conditionalFormatting sqref="C70">
    <cfRule type="expression" dxfId="46" priority="5">
      <formula>ISNUMBER(SEARCH("FALSE",$C$70))</formula>
    </cfRule>
  </conditionalFormatting>
  <conditionalFormatting sqref="C73">
    <cfRule type="expression" dxfId="45" priority="4">
      <formula>ISNUMBER(SEARCH("FALSE",$C$73))</formula>
    </cfRule>
  </conditionalFormatting>
  <conditionalFormatting sqref="C76">
    <cfRule type="expression" dxfId="44" priority="3">
      <formula>ISNUMBER(SEARCH("FALSE",$C$76))</formula>
    </cfRule>
  </conditionalFormatting>
  <conditionalFormatting sqref="C79">
    <cfRule type="expression" dxfId="43" priority="2">
      <formula>ISNUMBER(SEARCH("FALSE",$C$79))</formula>
    </cfRule>
  </conditionalFormatting>
  <conditionalFormatting sqref="C81">
    <cfRule type="expression" dxfId="42" priority="1">
      <formula>ISNUMBER(SEARCH("FALSE",$C$81))</formula>
    </cfRule>
  </conditionalFormatting>
  <conditionalFormatting sqref="D28">
    <cfRule type="expression" dxfId="39" priority="39">
      <formula>ISNUMBER(SEARCH("Update of Approved FCI Site",$E$26))</formula>
    </cfRule>
    <cfRule type="expression" dxfId="38" priority="40">
      <formula>ISNUMBER(SEARCH("Resubmission of Canceled FCI Site",$E$26))</formula>
    </cfRule>
    <cfRule type="expression" dxfId="37" priority="41">
      <formula>ISNUMBER(SEARCH("Expansion of Operating FCI Site",$E$26))</formula>
    </cfRule>
    <cfRule type="expression" dxfId="36" priority="42">
      <formula>ISNUMBER(SEARCH("Transfer of Existing FCI Site",$E$26))</formula>
    </cfRule>
    <cfRule type="expression" dxfId="35" priority="38">
      <formula>ISNUMBER(SEARCH("New FCI Site",$E$26))</formula>
    </cfRule>
  </conditionalFormatting>
  <conditionalFormatting sqref="D28:E28">
    <cfRule type="expression" dxfId="34" priority="31">
      <formula>ISBLANK($E$26)</formula>
    </cfRule>
  </conditionalFormatting>
  <conditionalFormatting sqref="E28">
    <cfRule type="expression" dxfId="33" priority="33">
      <formula>ISNUMBER(SEARCH("New FCI Site", $E$26))</formula>
    </cfRule>
    <cfRule type="expression" dxfId="32" priority="34">
      <formula>ISNUMBER(SEARCH("Update of Approved FCI Site", $E$26))</formula>
    </cfRule>
    <cfRule type="expression" dxfId="31" priority="35">
      <formula>ISNUMBER(SEARCH("Resubmission of Canceled FCI Site", $E$26))</formula>
    </cfRule>
    <cfRule type="expression" dxfId="30" priority="36">
      <formula>ISNUMBER(SEARCH("Expansion of Operating FCI Site", $E$26))</formula>
    </cfRule>
    <cfRule type="expression" dxfId="29" priority="37">
      <formula>ISNUMBER(SEARCH("Transfer of Existing FCI Site", $E$26))</formula>
    </cfRule>
  </conditionalFormatting>
  <conditionalFormatting sqref="E32">
    <cfRule type="expression" dxfId="28" priority="10">
      <formula>AND(VALUE(E32)&lt;= 45.481139,VALUE(E32)&gt;=49.04934)</formula>
    </cfRule>
  </conditionalFormatting>
  <conditionalFormatting sqref="E50">
    <cfRule type="expression" dxfId="27" priority="12">
      <formula>$E$50=0</formula>
    </cfRule>
  </conditionalFormatting>
  <conditionalFormatting sqref="E44:G44">
    <cfRule type="containsText" dxfId="26" priority="9" operator="containsText" text="FALSE">
      <formula>NOT(ISERROR(SEARCH("FALSE",E44)))</formula>
    </cfRule>
  </conditionalFormatting>
  <conditionalFormatting sqref="E48:G48">
    <cfRule type="expression" dxfId="25" priority="16">
      <formula>$E$48&lt;$E$41*0.5</formula>
    </cfRule>
  </conditionalFormatting>
  <conditionalFormatting sqref="F39:F47 F53">
    <cfRule type="expression" dxfId="24" priority="17">
      <formula>ISNUMBER($F$39)</formula>
    </cfRule>
    <cfRule type="expression" dxfId="23" priority="20">
      <formula>ISBLANK($F$39)</formula>
    </cfRule>
  </conditionalFormatting>
  <conditionalFormatting sqref="F50">
    <cfRule type="expression" dxfId="22" priority="13">
      <formula>F$50=0</formula>
    </cfRule>
  </conditionalFormatting>
  <conditionalFormatting sqref="G36">
    <cfRule type="expression" dxfId="21" priority="30">
      <formula>$E$35=24</formula>
    </cfRule>
    <cfRule type="expression" dxfId="20" priority="28">
      <formula>ISBLANK($E$35)</formula>
    </cfRule>
    <cfRule type="expression" dxfId="19" priority="29">
      <formula>$E$35&lt;24</formula>
    </cfRule>
  </conditionalFormatting>
  <conditionalFormatting sqref="G39:G47 G53">
    <cfRule type="expression" dxfId="18" priority="18">
      <formula>ISNUMBER($G$39)</formula>
    </cfRule>
    <cfRule type="expression" dxfId="17" priority="19">
      <formula>ISBLANK($G$39)</formula>
    </cfRule>
  </conditionalFormatting>
  <conditionalFormatting sqref="G50">
    <cfRule type="expression" dxfId="16" priority="11">
      <formula>$G$50=0</formula>
    </cfRule>
  </conditionalFormatting>
  <conditionalFormatting sqref="G52">
    <cfRule type="expression" dxfId="15" priority="22">
      <formula>$E$51&lt;=1500</formula>
    </cfRule>
  </conditionalFormatting>
  <dataValidations count="5">
    <dataValidation type="whole" allowBlank="1" showInputMessage="1" showErrorMessage="1" sqref="E35" xr:uid="{7E096F49-A7BE-4A59-AD92-F8520B618EA1}">
      <formula1>0</formula1>
      <formula2>24</formula2>
    </dataValidation>
    <dataValidation type="whole" operator="greaterThanOrEqual" allowBlank="1" showInputMessage="1" showErrorMessage="1" errorTitle="Charger too small" error="EV chargers in the FCI program must have a power rating of at least 50 kW." sqref="E41:G41" xr:uid="{D943763A-2E22-4FCB-B377-6468D9EEFF22}">
      <formula1>IF(E40,50,0)</formula1>
    </dataValidation>
    <dataValidation type="custom" operator="greaterThan" allowBlank="1" showInputMessage="1" showErrorMessage="1" errorTitle="Invalid Latitude" error="Please enter a &quot;Latitude&quot; with 6 digits after decimal that is within Washington &quot;(Lat: 45.481139 - 49.049340)&quot;" sqref="E32" xr:uid="{26A168AC-64FD-4FB4-96BA-F382B39982A1}">
      <formula1>AND(ISNUMBER(SUMPRODUCT(SEARCH(MID(E32,ROW(INDIRECT("1:"&amp;LEN(E32))),1),"0123456789-."))),(LEN(E32)-FIND(".",E32&amp;".")=6),VALUE(E32)&gt;= 45.481139,VALUE(E32)&lt;=49.04934)</formula1>
    </dataValidation>
    <dataValidation type="custom" allowBlank="1" showInputMessage="1" showErrorMessage="1" errorTitle="Invalid Longitude" error="Please enter a &quot;Longitude&quot; with 6 digits after the decimal that is within Washington &quot;(Long: -124.926702 to -116.708501)&quot;" sqref="E33" xr:uid="{6E591BB2-69BA-4292-B30D-FF615BECA0CB}">
      <formula1>AND(ISNUMBER(SUMPRODUCT(SEARCH(MID(E33,ROW(INDIRECT("1:"&amp;LEN(E33))),1),"0123456789-."))),(LEN(E33)-FIND(".",E33&amp;".")=6),VALUE(E33)&gt;= -124.926702,VALUE(E33)&lt;=-116.708501)</formula1>
    </dataValidation>
    <dataValidation type="date" operator="greaterThanOrEqual" allowBlank="1" showInputMessage="1" showErrorMessage="1" errorTitle="Before FCI Program" error="Only sites that became operational after January 1, 2023 are permitted to be in the FCI program" sqref="E34" xr:uid="{EDB458AF-8E3E-4696-82EF-5B4D57E12AEF}">
      <formula1>44927</formula1>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id="{7702D543-240A-4BE4-A3D8-2AC704101A1E}">
            <xm:f>'HIDE - Completeness'!$L$2&lt;'HIDE - Completeness'!$K$2</xm:f>
            <x14:dxf>
              <font>
                <b/>
                <i val="0"/>
                <color theme="0"/>
              </font>
              <fill>
                <patternFill patternType="solid">
                  <bgColor rgb="FFFF0101"/>
                </patternFill>
              </fill>
            </x14:dxf>
          </x14:cfRule>
          <x14:cfRule type="expression" priority="26" id="{0A6CA3D0-6112-46D7-9AA3-F0686229DD2C}">
            <xm:f>'HIDE - Completeness'!$L$2='HIDE - Completeness'!$K$2</xm:f>
            <x14:dxf>
              <font>
                <b/>
                <i val="0"/>
                <color theme="9" tint="-0.499984740745262"/>
              </font>
              <fill>
                <patternFill>
                  <bgColor theme="9" tint="0.79998168889431442"/>
                </patternFill>
              </fill>
            </x14:dxf>
          </x14:cfRule>
          <xm:sqref>C8:G8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F499DFA9-7E92-44E3-A43D-846B15B302D3}">
          <x14:formula1>
            <xm:f>'HIDE - Lists'!$A$2:$A$6</xm:f>
          </x14:formula1>
          <xm:sqref>E26</xm:sqref>
        </x14:dataValidation>
        <x14:dataValidation type="list" allowBlank="1" showInputMessage="1" showErrorMessage="1" xr:uid="{6B89205D-0716-45ED-AE57-489FA3C1A7DE}">
          <x14:formula1>
            <xm:f>'HIDE - Lists'!$I$2:$I$3</xm:f>
          </x14:formula1>
          <xm:sqref>C68 F53:G53 C81 C66 C70 C73 C76 C79 E44:G44 E40:G40</xm:sqref>
        </x14:dataValidation>
        <x14:dataValidation type="list" allowBlank="1" showInputMessage="1" showErrorMessage="1" xr:uid="{316740B5-B7BF-4568-9A4F-BD552E7B42E4}">
          <x14:formula1>
            <xm:f>'HIDE - Lists'!$L$2:$L$3</xm:f>
          </x14:formula1>
          <xm:sqref>D59 D62</xm:sqref>
        </x14:dataValidation>
        <x14:dataValidation type="list" showInputMessage="1" showErrorMessage="1" xr:uid="{B2440D3F-2788-4146-8C18-18BCFA50FCD0}">
          <x14:formula1>
            <xm:f>'HIDE - Lists'!$I$2:$I$3</xm:f>
          </x14:formula1>
          <xm:sqref>E53</xm:sqref>
        </x14:dataValidation>
        <x14:dataValidation type="list" operator="greaterThanOrEqual" allowBlank="1" showInputMessage="1" showErrorMessage="1" errorTitle="Charger too small" error="EV chargers in the FCI program must have a power rating of at least 50 kW." xr:uid="{09C74096-2758-4928-82BE-A9ADE5B0FBFE}">
          <x14:formula1>
            <xm:f>'HIDE - Lists'!$A$22:$A$24</xm:f>
          </x14:formula1>
          <xm:sqref>E42:G42</xm:sqref>
        </x14:dataValidation>
        <x14:dataValidation type="list" allowBlank="1" showInputMessage="1" showErrorMessage="1" xr:uid="{FB7D3CE2-250E-4FB0-8269-624DFEA6BE67}">
          <x14:formula1>
            <xm:f>IF('HIDE - Lists'!A14&gt;0,'HIDE - Lists'!$F$2:$F$15, 'HIDE - Lists'!H2:H12)</xm:f>
          </x14:formula1>
          <xm:sqref>E28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30FA0-FDF5-4FDF-A4CF-FCEA450CEB21}">
  <dimension ref="B2:K211"/>
  <sheetViews>
    <sheetView showGridLines="0" showRowColHeaders="0" workbookViewId="0">
      <selection activeCell="C11" sqref="C11"/>
    </sheetView>
  </sheetViews>
  <sheetFormatPr defaultRowHeight="14.4"/>
  <cols>
    <col min="2" max="2" width="13.6640625" customWidth="1"/>
    <col min="3" max="3" width="18.6640625" customWidth="1"/>
    <col min="4" max="4" width="12.6640625" customWidth="1"/>
    <col min="5" max="5" width="11.77734375" customWidth="1"/>
    <col min="6" max="6" width="13.21875" customWidth="1"/>
    <col min="7" max="7" width="12.33203125" customWidth="1"/>
    <col min="8" max="8" width="12" customWidth="1"/>
    <col min="9" max="9" width="6.33203125" bestFit="1" customWidth="1"/>
    <col min="10" max="11" width="5" hidden="1" customWidth="1"/>
  </cols>
  <sheetData>
    <row r="2" spans="2:11">
      <c r="J2" s="16" t="s">
        <v>208</v>
      </c>
      <c r="K2" s="16" t="s">
        <v>208</v>
      </c>
    </row>
    <row r="3" spans="2:11" ht="23.4">
      <c r="B3" s="78" t="s">
        <v>107</v>
      </c>
      <c r="C3" s="78"/>
      <c r="D3" s="78"/>
      <c r="E3" s="78"/>
      <c r="F3" s="78"/>
      <c r="G3" s="78"/>
      <c r="H3" s="78"/>
      <c r="I3" s="49"/>
      <c r="J3" s="49"/>
    </row>
    <row r="4" spans="2:11" ht="15.6">
      <c r="B4" s="8" t="str">
        <f>_xlfn.CONCAT("There are ", K4, " FSEs at the Applicant's applied FCI Site Address already registered with")</f>
        <v>There are 0 FSEs at the Applicant's applied FCI Site Address already registered with</v>
      </c>
      <c r="K4">
        <f>SUM(Application!E39:G39)</f>
        <v>0</v>
      </c>
    </row>
    <row r="5" spans="2:11" ht="15.6">
      <c r="B5" s="8" t="s">
        <v>215</v>
      </c>
    </row>
    <row r="6" spans="2:11" ht="15.6">
      <c r="B6" s="8" t="s">
        <v>108</v>
      </c>
    </row>
    <row r="9" spans="2:11" ht="60">
      <c r="C9" s="48" t="s">
        <v>114</v>
      </c>
      <c r="D9" s="48" t="s">
        <v>113</v>
      </c>
      <c r="E9" s="48" t="s">
        <v>112</v>
      </c>
      <c r="F9" s="48" t="s">
        <v>111</v>
      </c>
      <c r="G9" s="48" t="s">
        <v>110</v>
      </c>
      <c r="H9" s="48" t="s">
        <v>109</v>
      </c>
      <c r="I9" s="48" t="s">
        <v>243</v>
      </c>
      <c r="J9">
        <f>IF(J10=1,1,0)</f>
        <v>0</v>
      </c>
      <c r="K9">
        <f>IF(ISNUMBER(SEARCH("TRUE",Application!E53)),1,0)</f>
        <v>0</v>
      </c>
    </row>
    <row r="10" spans="2:11">
      <c r="B10">
        <v>1</v>
      </c>
      <c r="C10" s="50"/>
      <c r="D10" s="61"/>
      <c r="E10" s="37" t="e" cm="1">
        <f t="array" ref="E10">_xlfn.IFS(B10&lt;=Application!$E$39,Application!$E$43,B10&lt;=SUM(Application!$E$39,Application!$F$39),Application!$F$43,B10&lt;=SUM(Application!$E$39:$G$39),Application!$G$43)</f>
        <v>#N/A</v>
      </c>
      <c r="F10" s="37" t="e" cm="1">
        <f t="array" ref="F10">_xlfn.IFS(B10&lt;=Application!$E$39,Application!$E$41,B10&lt;=SUM(Application!$E$39,Application!$F$39),Application!$F$41,B10&lt;=SUM(Application!$E$39:$G$39),Application!$G$41)</f>
        <v>#N/A</v>
      </c>
      <c r="G10" s="37" t="e" cm="1">
        <f t="array" ref="G10">_xlfn.IFS(B10&lt;=Application!$E$39,Application!$E$50,B10&lt;=SUM(Application!$E$39,Application!$F$39),Application!$F$50,B10&lt;=SUM(Application!$E$39:$G$39),Application!$G$50)</f>
        <v>#N/A</v>
      </c>
      <c r="H10" s="37" t="e" cm="1">
        <f t="array" ref="H10">_xlfn.IFS(B10&lt;=Application!$E$39,Application!$E$44,B10&lt;=SUM(Application!$E$39,Application!$F$39),Application!$F$44,B10&lt;=SUM(Application!$E$39:$G$39),Application!$G$44)</f>
        <v>#N/A</v>
      </c>
      <c r="I10" s="50"/>
      <c r="J10">
        <f>IF(AND(SUM(Application!$E$39:$G$39)&gt;='FSE IDs'!B10,$K$9=1),1,0)</f>
        <v>0</v>
      </c>
    </row>
    <row r="11" spans="2:11">
      <c r="B11">
        <v>2</v>
      </c>
      <c r="C11" s="50"/>
      <c r="D11" s="61"/>
      <c r="E11" s="37" t="e" cm="1">
        <f t="array" ref="E11">_xlfn.IFS(B11&lt;=Application!$E$39,Application!$E$43,B11&lt;=SUM(Application!$E$39,Application!$F$39),Application!$F$43,B11&lt;=SUM(Application!$E$39:$G$39),Application!$G$43)</f>
        <v>#N/A</v>
      </c>
      <c r="F11" s="37" t="e" cm="1">
        <f t="array" ref="F11">_xlfn.IFS(B11&lt;=Application!$E$39,Application!$E$41,B11&lt;=SUM(Application!$E$39,Application!$F$39),Application!$F$41,B11&lt;=SUM(Application!$E$39:$G$39),Application!$G$41)</f>
        <v>#N/A</v>
      </c>
      <c r="G11" s="37" t="e" cm="1">
        <f t="array" ref="G11">_xlfn.IFS(B11&lt;=Application!$E$39,Application!$E$50,B11&lt;=SUM(Application!$E$39,Application!$F$39),Application!$F$50,B11&lt;=SUM(Application!$E$39:$G$39),Application!$G$50)</f>
        <v>#N/A</v>
      </c>
      <c r="H11" s="37" t="e" cm="1">
        <f t="array" ref="H11">_xlfn.IFS(B11&lt;=Application!$E$39,Application!$E$44,B11&lt;=SUM(Application!$E$39,Application!$F$39),Application!$F$44,B11&lt;=SUM(Application!$E$39:$G$39),Application!$G$44)</f>
        <v>#N/A</v>
      </c>
      <c r="I11" s="50"/>
      <c r="J11">
        <f>IF(AND(SUM(Application!$E$39:$G$39)&gt;='FSE IDs'!B11,$K$9=1),1,0)</f>
        <v>0</v>
      </c>
    </row>
    <row r="12" spans="2:11">
      <c r="B12">
        <v>3</v>
      </c>
      <c r="C12" s="50"/>
      <c r="D12" s="50"/>
      <c r="E12" s="37" t="e" cm="1">
        <f t="array" ref="E12">_xlfn.IFS(B12&lt;=Application!$E$39,Application!$E$43,B12&lt;=SUM(Application!$E$39,Application!$F$39),Application!$F$43,B12&lt;=SUM(Application!$E$39:$G$39),Application!$G$43)</f>
        <v>#N/A</v>
      </c>
      <c r="F12" s="37" t="e" cm="1">
        <f t="array" ref="F12">_xlfn.IFS(B12&lt;=Application!$E$39,Application!$E$41,B12&lt;=SUM(Application!$E$39,Application!$F$39),Application!$F$41,B12&lt;=SUM(Application!$E$39:$G$39),Application!$G$41)</f>
        <v>#N/A</v>
      </c>
      <c r="G12" s="37" t="e" cm="1">
        <f t="array" ref="G12">_xlfn.IFS(B12&lt;=Application!$E$39,Application!$E$50,B12&lt;=SUM(Application!$E$39,Application!$F$39),Application!$F$50,B12&lt;=SUM(Application!$E$39:$G$39),Application!$G$50)</f>
        <v>#N/A</v>
      </c>
      <c r="H12" s="37" t="e" cm="1">
        <f t="array" ref="H12">_xlfn.IFS(B12&lt;=Application!$E$39,Application!$E$44,B12&lt;=SUM(Application!$E$39,Application!$F$39),Application!$F$44,B12&lt;=SUM(Application!$E$39:$G$39),Application!$G$44)</f>
        <v>#N/A</v>
      </c>
      <c r="I12" s="50"/>
      <c r="J12">
        <f>IF(AND(SUM(Application!$E$39:$G$39)&gt;='FSE IDs'!B12,$K$9=1),1,0)</f>
        <v>0</v>
      </c>
    </row>
    <row r="13" spans="2:11">
      <c r="B13">
        <v>4</v>
      </c>
      <c r="C13" s="50"/>
      <c r="D13" s="50"/>
      <c r="E13" s="37" t="e" cm="1">
        <f t="array" ref="E13">_xlfn.IFS(B13&lt;=Application!$E$39,Application!$E$43,B13&lt;=SUM(Application!$E$39,Application!$F$39),Application!$F$43,B13&lt;=SUM(Application!$E$39:$G$39),Application!$G$43)</f>
        <v>#N/A</v>
      </c>
      <c r="F13" s="37" t="e" cm="1">
        <f t="array" ref="F13">_xlfn.IFS(B13&lt;=Application!$E$39,Application!$E$41,B13&lt;=SUM(Application!$E$39,Application!$F$39),Application!$F$41,B13&lt;=SUM(Application!$E$39:$G$39),Application!$G$41)</f>
        <v>#N/A</v>
      </c>
      <c r="G13" s="37" t="e" cm="1">
        <f t="array" ref="G13">_xlfn.IFS(B13&lt;=Application!$E$39,Application!$E$50,B13&lt;=SUM(Application!$E$39,Application!$F$39),Application!$F$50,B13&lt;=SUM(Application!$E$39:$G$39),Application!$G$50)</f>
        <v>#N/A</v>
      </c>
      <c r="H13" s="37" t="e" cm="1">
        <f t="array" ref="H13">_xlfn.IFS(B13&lt;=Application!$E$39,Application!$E$44,B13&lt;=SUM(Application!$E$39,Application!$F$39),Application!$F$44,B13&lt;=SUM(Application!$E$39:$G$39),Application!$G$44)</f>
        <v>#N/A</v>
      </c>
      <c r="I13" s="50"/>
      <c r="J13">
        <f>IF(AND(SUM(Application!$E$39:$G$39)&gt;='FSE IDs'!B13,$K$9=1),1,0)</f>
        <v>0</v>
      </c>
    </row>
    <row r="14" spans="2:11">
      <c r="B14">
        <v>5</v>
      </c>
      <c r="C14" s="50"/>
      <c r="D14" s="50"/>
      <c r="E14" s="37" t="e" cm="1">
        <f t="array" ref="E14">_xlfn.IFS(B14&lt;=Application!$E$39,Application!$E$43,B14&lt;=SUM(Application!$E$39,Application!$F$39),Application!$F$43,B14&lt;=SUM(Application!$E$39:$G$39),Application!$G$43)</f>
        <v>#N/A</v>
      </c>
      <c r="F14" s="37" t="e" cm="1">
        <f t="array" ref="F14">_xlfn.IFS(B14&lt;=Application!$E$39,Application!$E$41,B14&lt;=SUM(Application!$E$39,Application!$F$39),Application!$F$41,B14&lt;=SUM(Application!$E$39:$G$39),Application!$G$41)</f>
        <v>#N/A</v>
      </c>
      <c r="G14" s="37" t="e" cm="1">
        <f t="array" ref="G14">_xlfn.IFS(B14&lt;=Application!$E$39,Application!$E$50,B14&lt;=SUM(Application!$E$39,Application!$F$39),Application!$F$50,B14&lt;=SUM(Application!$E$39:$G$39),Application!$G$50)</f>
        <v>#N/A</v>
      </c>
      <c r="H14" s="37" t="e" cm="1">
        <f t="array" ref="H14">_xlfn.IFS(B14&lt;=Application!$E$39,Application!$E$44,B14&lt;=SUM(Application!$E$39,Application!$F$39),Application!$F$44,B14&lt;=SUM(Application!$E$39:$G$39),Application!$G$44)</f>
        <v>#N/A</v>
      </c>
      <c r="I14" s="50"/>
      <c r="J14">
        <f>IF(AND(SUM(Application!$E$39:$G$39)&gt;='FSE IDs'!B14,$K$9=1),1,0)</f>
        <v>0</v>
      </c>
    </row>
    <row r="15" spans="2:11">
      <c r="B15">
        <v>6</v>
      </c>
      <c r="C15" s="50"/>
      <c r="D15" s="50"/>
      <c r="E15" s="37" t="e" cm="1">
        <f t="array" ref="E15">_xlfn.IFS(B15&lt;=Application!$E$39,Application!$E$43,B15&lt;=SUM(Application!$E$39,Application!$F$39),Application!$F$43,B15&lt;=SUM(Application!$E$39:$G$39),Application!$G$43)</f>
        <v>#N/A</v>
      </c>
      <c r="F15" s="37" t="e" cm="1">
        <f t="array" ref="F15">_xlfn.IFS(B15&lt;=Application!$E$39,Application!$E$41,B15&lt;=SUM(Application!$E$39,Application!$F$39),Application!$F$41,B15&lt;=SUM(Application!$E$39:$G$39),Application!$G$41)</f>
        <v>#N/A</v>
      </c>
      <c r="G15" s="37" t="e" cm="1">
        <f t="array" ref="G15">_xlfn.IFS(B15&lt;=Application!$E$39,Application!$E$50,B15&lt;=SUM(Application!$E$39,Application!$F$39),Application!$F$50,B15&lt;=SUM(Application!$E$39:$G$39),Application!$G$50)</f>
        <v>#N/A</v>
      </c>
      <c r="H15" s="37" t="e" cm="1">
        <f t="array" ref="H15">_xlfn.IFS(B15&lt;=Application!$E$39,Application!$E$44,B15&lt;=SUM(Application!$E$39,Application!$F$39),Application!$F$44,B15&lt;=SUM(Application!$E$39:$G$39),Application!$G$44)</f>
        <v>#N/A</v>
      </c>
      <c r="I15" s="50"/>
      <c r="J15">
        <f>IF(AND(SUM(Application!$E$39:$G$39)&gt;='FSE IDs'!B15,$K$9=1),1,0)</f>
        <v>0</v>
      </c>
    </row>
    <row r="16" spans="2:11">
      <c r="B16">
        <v>7</v>
      </c>
      <c r="C16" s="50"/>
      <c r="D16" s="50"/>
      <c r="E16" s="37" t="e" cm="1">
        <f t="array" ref="E16">_xlfn.IFS(B16&lt;=Application!$E$39,Application!$E$43,B16&lt;=SUM(Application!$E$39,Application!$F$39),Application!$F$43,B16&lt;=SUM(Application!$E$39:$G$39),Application!$G$43)</f>
        <v>#N/A</v>
      </c>
      <c r="F16" s="37" t="e" cm="1">
        <f t="array" ref="F16">_xlfn.IFS(B16&lt;=Application!$E$39,Application!$E$41,B16&lt;=SUM(Application!$E$39,Application!$F$39),Application!$F$41,B16&lt;=SUM(Application!$E$39:$G$39),Application!$G$41)</f>
        <v>#N/A</v>
      </c>
      <c r="G16" s="37" t="e" cm="1">
        <f t="array" ref="G16">_xlfn.IFS(B16&lt;=Application!$E$39,Application!$E$50,B16&lt;=SUM(Application!$E$39,Application!$F$39),Application!$F$50,B16&lt;=SUM(Application!$E$39:$G$39),Application!$G$50)</f>
        <v>#N/A</v>
      </c>
      <c r="H16" s="37" t="e" cm="1">
        <f t="array" ref="H16">_xlfn.IFS(B16&lt;=Application!$E$39,Application!$E$44,B16&lt;=SUM(Application!$E$39,Application!$F$39),Application!$F$44,B16&lt;=SUM(Application!$E$39:$G$39),Application!$G$44)</f>
        <v>#N/A</v>
      </c>
      <c r="I16" s="50"/>
      <c r="J16">
        <f>IF(AND(SUM(Application!$E$39:$G$39)&gt;='FSE IDs'!B16,$K$9=1),1,0)</f>
        <v>0</v>
      </c>
    </row>
    <row r="17" spans="2:10">
      <c r="B17">
        <v>8</v>
      </c>
      <c r="C17" s="50"/>
      <c r="D17" s="50"/>
      <c r="E17" s="37" t="e" cm="1">
        <f t="array" ref="E17">_xlfn.IFS(B17&lt;=Application!$E$39,Application!$E$43,B17&lt;=SUM(Application!$E$39,Application!$F$39),Application!$F$43,B17&lt;=SUM(Application!$E$39:$G$39),Application!$G$43)</f>
        <v>#N/A</v>
      </c>
      <c r="F17" s="37" t="e" cm="1">
        <f t="array" ref="F17">_xlfn.IFS(B17&lt;=Application!$E$39,Application!$E$41,B17&lt;=SUM(Application!$E$39,Application!$F$39),Application!$F$41,B17&lt;=SUM(Application!$E$39:$G$39),Application!$G$41)</f>
        <v>#N/A</v>
      </c>
      <c r="G17" s="37" t="e" cm="1">
        <f t="array" ref="G17">_xlfn.IFS(B17&lt;=Application!$E$39,Application!$E$50,B17&lt;=SUM(Application!$E$39,Application!$F$39),Application!$F$50,B17&lt;=SUM(Application!$E$39:$G$39),Application!$G$50)</f>
        <v>#N/A</v>
      </c>
      <c r="H17" s="37" t="e" cm="1">
        <f t="array" ref="H17">_xlfn.IFS(B17&lt;=Application!$E$39,Application!$E$44,B17&lt;=SUM(Application!$E$39,Application!$F$39),Application!$F$44,B17&lt;=SUM(Application!$E$39:$G$39),Application!$G$44)</f>
        <v>#N/A</v>
      </c>
      <c r="I17" s="50"/>
      <c r="J17">
        <f>IF(AND(SUM(Application!$E$39:$G$39)&gt;='FSE IDs'!B17,$K$9=1),1,0)</f>
        <v>0</v>
      </c>
    </row>
    <row r="18" spans="2:10">
      <c r="B18">
        <v>9</v>
      </c>
      <c r="C18" s="50"/>
      <c r="D18" s="50"/>
      <c r="E18" s="37" t="e" cm="1">
        <f t="array" ref="E18">_xlfn.IFS(B18&lt;=Application!$E$39,Application!$E$43,B18&lt;=SUM(Application!$E$39,Application!$F$39),Application!$F$43,B18&lt;=SUM(Application!$E$39:$G$39),Application!$G$43)</f>
        <v>#N/A</v>
      </c>
      <c r="F18" s="37" t="e" cm="1">
        <f t="array" ref="F18">_xlfn.IFS(B18&lt;=Application!$E$39,Application!$E$41,B18&lt;=SUM(Application!$E$39,Application!$F$39),Application!$F$41,B18&lt;=SUM(Application!$E$39:$G$39),Application!$G$41)</f>
        <v>#N/A</v>
      </c>
      <c r="G18" s="37" t="e" cm="1">
        <f t="array" ref="G18">_xlfn.IFS(B18&lt;=Application!$E$39,Application!$E$50,B18&lt;=SUM(Application!$E$39,Application!$F$39),Application!$F$50,B18&lt;=SUM(Application!$E$39:$G$39),Application!$G$50)</f>
        <v>#N/A</v>
      </c>
      <c r="H18" s="37" t="e" cm="1">
        <f t="array" ref="H18">_xlfn.IFS(B18&lt;=Application!$E$39,Application!$E$44,B18&lt;=SUM(Application!$E$39,Application!$F$39),Application!$F$44,B18&lt;=SUM(Application!$E$39:$G$39),Application!$G$44)</f>
        <v>#N/A</v>
      </c>
      <c r="I18" s="50"/>
      <c r="J18">
        <f>IF(AND(SUM(Application!$E$39:$G$39)&gt;='FSE IDs'!B18,$K$9=1),1,0)</f>
        <v>0</v>
      </c>
    </row>
    <row r="19" spans="2:10">
      <c r="B19">
        <v>10</v>
      </c>
      <c r="C19" s="50"/>
      <c r="D19" s="50"/>
      <c r="E19" s="37" t="e" cm="1">
        <f t="array" ref="E19">_xlfn.IFS(B19&lt;=Application!$E$39,Application!$E$43,B19&lt;=SUM(Application!$E$39,Application!$F$39),Application!$F$43,B19&lt;=SUM(Application!$E$39:$G$39),Application!$G$43)</f>
        <v>#N/A</v>
      </c>
      <c r="F19" s="37" t="e" cm="1">
        <f t="array" ref="F19">_xlfn.IFS(B19&lt;=Application!$E$39,Application!$E$41,B19&lt;=SUM(Application!$E$39,Application!$F$39),Application!$F$41,B19&lt;=SUM(Application!$E$39:$G$39),Application!$G$41)</f>
        <v>#N/A</v>
      </c>
      <c r="G19" s="37" t="e" cm="1">
        <f t="array" ref="G19">_xlfn.IFS(B19&lt;=Application!$E$39,Application!$E$50,B19&lt;=SUM(Application!$E$39,Application!$F$39),Application!$F$50,B19&lt;=SUM(Application!$E$39:$G$39),Application!$G$50)</f>
        <v>#N/A</v>
      </c>
      <c r="H19" s="37" t="e" cm="1">
        <f t="array" ref="H19">_xlfn.IFS(B19&lt;=Application!$E$39,Application!$E$44,B19&lt;=SUM(Application!$E$39,Application!$F$39),Application!$F$44,B19&lt;=SUM(Application!$E$39:$G$39),Application!$G$44)</f>
        <v>#N/A</v>
      </c>
      <c r="I19" s="50"/>
      <c r="J19">
        <f>IF(AND(SUM(Application!$E$39:$G$39)&gt;='FSE IDs'!B19,$K$9=1),1,0)</f>
        <v>0</v>
      </c>
    </row>
    <row r="20" spans="2:10">
      <c r="B20">
        <v>11</v>
      </c>
      <c r="C20" s="50"/>
      <c r="D20" s="50"/>
      <c r="E20" s="37" t="e" cm="1">
        <f t="array" ref="E20">_xlfn.IFS(B20&lt;=Application!$E$39,Application!$E$43,B20&lt;=SUM(Application!$E$39,Application!$F$39),Application!$F$43,B20&lt;=SUM(Application!$E$39:$G$39),Application!$G$43)</f>
        <v>#N/A</v>
      </c>
      <c r="F20" s="37" t="e" cm="1">
        <f t="array" ref="F20">_xlfn.IFS(B20&lt;=Application!$E$39,Application!$E$41,B20&lt;=SUM(Application!$E$39,Application!$F$39),Application!$F$41,B20&lt;=SUM(Application!$E$39:$G$39),Application!$G$41)</f>
        <v>#N/A</v>
      </c>
      <c r="G20" s="37" t="e" cm="1">
        <f t="array" ref="G20">_xlfn.IFS(B20&lt;=Application!$E$39,Application!$E$50,B20&lt;=SUM(Application!$E$39,Application!$F$39),Application!$F$50,B20&lt;=SUM(Application!$E$39:$G$39),Application!$G$50)</f>
        <v>#N/A</v>
      </c>
      <c r="H20" s="37" t="e" cm="1">
        <f t="array" ref="H20">_xlfn.IFS(B20&lt;=Application!$E$39,Application!$E$44,B20&lt;=SUM(Application!$E$39,Application!$F$39),Application!$F$44,B20&lt;=SUM(Application!$E$39:$G$39),Application!$G$44)</f>
        <v>#N/A</v>
      </c>
      <c r="I20" s="50"/>
      <c r="J20">
        <f>IF(AND(SUM(Application!$E$39:$G$39)&gt;='FSE IDs'!B20,$K$9=1),1,0)</f>
        <v>0</v>
      </c>
    </row>
    <row r="21" spans="2:10">
      <c r="B21">
        <v>12</v>
      </c>
      <c r="C21" s="50"/>
      <c r="D21" s="50"/>
      <c r="E21" s="37" t="e" cm="1">
        <f t="array" ref="E21">_xlfn.IFS(B21&lt;=Application!$E$39,Application!$E$43,B21&lt;=SUM(Application!$E$39,Application!$F$39),Application!$F$43,B21&lt;=SUM(Application!$E$39:$G$39),Application!$G$43)</f>
        <v>#N/A</v>
      </c>
      <c r="F21" s="37" t="e" cm="1">
        <f t="array" ref="F21">_xlfn.IFS(B21&lt;=Application!$E$39,Application!$E$41,B21&lt;=SUM(Application!$E$39,Application!$F$39),Application!$F$41,B21&lt;=SUM(Application!$E$39:$G$39),Application!$G$41)</f>
        <v>#N/A</v>
      </c>
      <c r="G21" s="37" t="e" cm="1">
        <f t="array" ref="G21">_xlfn.IFS(B21&lt;=Application!$E$39,Application!$E$50,B21&lt;=SUM(Application!$E$39,Application!$F$39),Application!$F$50,B21&lt;=SUM(Application!$E$39:$G$39),Application!$G$50)</f>
        <v>#N/A</v>
      </c>
      <c r="H21" s="37" t="e" cm="1">
        <f t="array" ref="H21">_xlfn.IFS(B21&lt;=Application!$E$39,Application!$E$44,B21&lt;=SUM(Application!$E$39,Application!$F$39),Application!$F$44,B21&lt;=SUM(Application!$E$39:$G$39),Application!$G$44)</f>
        <v>#N/A</v>
      </c>
      <c r="I21" s="50"/>
      <c r="J21">
        <f>IF(AND(SUM(Application!$E$39:$G$39)&gt;='FSE IDs'!B21,$K$9=1),1,0)</f>
        <v>0</v>
      </c>
    </row>
    <row r="22" spans="2:10">
      <c r="B22">
        <v>13</v>
      </c>
      <c r="C22" s="50"/>
      <c r="D22" s="50"/>
      <c r="E22" s="37" t="e" cm="1">
        <f t="array" ref="E22">_xlfn.IFS(B22&lt;=Application!$E$39,Application!$E$43,B22&lt;=SUM(Application!$E$39,Application!$F$39),Application!$F$43,B22&lt;=SUM(Application!$E$39:$G$39),Application!$G$43)</f>
        <v>#N/A</v>
      </c>
      <c r="F22" s="37" t="e" cm="1">
        <f t="array" ref="F22">_xlfn.IFS(B22&lt;=Application!$E$39,Application!$E$41,B22&lt;=SUM(Application!$E$39,Application!$F$39),Application!$F$41,B22&lt;=SUM(Application!$E$39:$G$39),Application!$G$41)</f>
        <v>#N/A</v>
      </c>
      <c r="G22" s="37" t="e" cm="1">
        <f t="array" ref="G22">_xlfn.IFS(B22&lt;=Application!$E$39,Application!$E$50,B22&lt;=SUM(Application!$E$39,Application!$F$39),Application!$F$50,B22&lt;=SUM(Application!$E$39:$G$39),Application!$G$50)</f>
        <v>#N/A</v>
      </c>
      <c r="H22" s="37" t="e" cm="1">
        <f t="array" ref="H22">_xlfn.IFS(B22&lt;=Application!$E$39,Application!$E$44,B22&lt;=SUM(Application!$E$39,Application!$F$39),Application!$F$44,B22&lt;=SUM(Application!$E$39:$G$39),Application!$G$44)</f>
        <v>#N/A</v>
      </c>
      <c r="I22" s="50"/>
      <c r="J22">
        <f>IF(AND(SUM(Application!$E$39:$G$39)&gt;='FSE IDs'!B22,$K$9=1),1,0)</f>
        <v>0</v>
      </c>
    </row>
    <row r="23" spans="2:10">
      <c r="B23">
        <v>14</v>
      </c>
      <c r="C23" s="50"/>
      <c r="D23" s="50"/>
      <c r="E23" s="37" t="e" cm="1">
        <f t="array" ref="E23">_xlfn.IFS(B23&lt;=Application!$E$39,Application!$E$43,B23&lt;=SUM(Application!$E$39,Application!$F$39),Application!$F$43,B23&lt;=SUM(Application!$E$39:$G$39),Application!$G$43)</f>
        <v>#N/A</v>
      </c>
      <c r="F23" s="37" t="e" cm="1">
        <f t="array" ref="F23">_xlfn.IFS(B23&lt;=Application!$E$39,Application!$E$41,B23&lt;=SUM(Application!$E$39,Application!$F$39),Application!$F$41,B23&lt;=SUM(Application!$E$39:$G$39),Application!$G$41)</f>
        <v>#N/A</v>
      </c>
      <c r="G23" s="37" t="e" cm="1">
        <f t="array" ref="G23">_xlfn.IFS(B23&lt;=Application!$E$39,Application!$E$50,B23&lt;=SUM(Application!$E$39,Application!$F$39),Application!$F$50,B23&lt;=SUM(Application!$E$39:$G$39),Application!$G$50)</f>
        <v>#N/A</v>
      </c>
      <c r="H23" s="37" t="e" cm="1">
        <f t="array" ref="H23">_xlfn.IFS(B23&lt;=Application!$E$39,Application!$E$44,B23&lt;=SUM(Application!$E$39,Application!$F$39),Application!$F$44,B23&lt;=SUM(Application!$E$39:$G$39),Application!$G$44)</f>
        <v>#N/A</v>
      </c>
      <c r="I23" s="50"/>
      <c r="J23">
        <f>IF(AND(SUM(Application!$E$39:$G$39)&gt;='FSE IDs'!B23,$K$9=1),1,0)</f>
        <v>0</v>
      </c>
    </row>
    <row r="24" spans="2:10">
      <c r="B24">
        <v>15</v>
      </c>
      <c r="C24" s="50"/>
      <c r="D24" s="50"/>
      <c r="E24" s="37" t="e" cm="1">
        <f t="array" ref="E24">_xlfn.IFS(B24&lt;=Application!$E$39,Application!$E$43,B24&lt;=SUM(Application!$E$39,Application!$F$39),Application!$F$43,B24&lt;=SUM(Application!$E$39:$G$39),Application!$G$43)</f>
        <v>#N/A</v>
      </c>
      <c r="F24" s="37" t="e" cm="1">
        <f t="array" ref="F24">_xlfn.IFS(B24&lt;=Application!$E$39,Application!$E$41,B24&lt;=SUM(Application!$E$39,Application!$F$39),Application!$F$41,B24&lt;=SUM(Application!$E$39:$G$39),Application!$G$41)</f>
        <v>#N/A</v>
      </c>
      <c r="G24" s="37" t="e" cm="1">
        <f t="array" ref="G24">_xlfn.IFS(B24&lt;=Application!$E$39,Application!$E$50,B24&lt;=SUM(Application!$E$39,Application!$F$39),Application!$F$50,B24&lt;=SUM(Application!$E$39:$G$39),Application!$G$50)</f>
        <v>#N/A</v>
      </c>
      <c r="H24" s="37" t="e" cm="1">
        <f t="array" ref="H24">_xlfn.IFS(B24&lt;=Application!$E$39,Application!$E$44,B24&lt;=SUM(Application!$E$39,Application!$F$39),Application!$F$44,B24&lt;=SUM(Application!$E$39:$G$39),Application!$G$44)</f>
        <v>#N/A</v>
      </c>
      <c r="I24" s="50"/>
      <c r="J24">
        <f>IF(AND(SUM(Application!$E$39:$G$39)&gt;='FSE IDs'!B24,$K$9=1),1,0)</f>
        <v>0</v>
      </c>
    </row>
    <row r="25" spans="2:10">
      <c r="B25">
        <v>16</v>
      </c>
      <c r="C25" s="50"/>
      <c r="D25" s="50"/>
      <c r="E25" s="37" t="e" cm="1">
        <f t="array" ref="E25">_xlfn.IFS(B25&lt;=Application!$E$39,Application!$E$43,B25&lt;=SUM(Application!$E$39,Application!$F$39),Application!$F$43,B25&lt;=SUM(Application!$E$39:$G$39),Application!$G$43)</f>
        <v>#N/A</v>
      </c>
      <c r="F25" s="37" t="e" cm="1">
        <f t="array" ref="F25">_xlfn.IFS(B25&lt;=Application!$E$39,Application!$E$41,B25&lt;=SUM(Application!$E$39,Application!$F$39),Application!$F$41,B25&lt;=SUM(Application!$E$39:$G$39),Application!$G$41)</f>
        <v>#N/A</v>
      </c>
      <c r="G25" s="37" t="e" cm="1">
        <f t="array" ref="G25">_xlfn.IFS(B25&lt;=Application!$E$39,Application!$E$50,B25&lt;=SUM(Application!$E$39,Application!$F$39),Application!$F$50,B25&lt;=SUM(Application!$E$39:$G$39),Application!$G$50)</f>
        <v>#N/A</v>
      </c>
      <c r="H25" s="37" t="e" cm="1">
        <f t="array" ref="H25">_xlfn.IFS(B25&lt;=Application!$E$39,Application!$E$44,B25&lt;=SUM(Application!$E$39,Application!$F$39),Application!$F$44,B25&lt;=SUM(Application!$E$39:$G$39),Application!$G$44)</f>
        <v>#N/A</v>
      </c>
      <c r="I25" s="50"/>
      <c r="J25">
        <f>IF(AND(SUM(Application!$E$39:$G$39)&gt;='FSE IDs'!B25,$K$9=1),1,0)</f>
        <v>0</v>
      </c>
    </row>
    <row r="26" spans="2:10">
      <c r="B26">
        <v>17</v>
      </c>
      <c r="C26" s="50"/>
      <c r="D26" s="50"/>
      <c r="E26" s="37" t="e" cm="1">
        <f t="array" ref="E26">_xlfn.IFS(B26&lt;=Application!$E$39,Application!$E$43,B26&lt;=SUM(Application!$E$39,Application!$F$39),Application!$F$43,B26&lt;=SUM(Application!$E$39:$G$39),Application!$G$43)</f>
        <v>#N/A</v>
      </c>
      <c r="F26" s="37" t="e" cm="1">
        <f t="array" ref="F26">_xlfn.IFS(B26&lt;=Application!$E$39,Application!$E$41,B26&lt;=SUM(Application!$E$39,Application!$F$39),Application!$F$41,B26&lt;=SUM(Application!$E$39:$G$39),Application!$G$41)</f>
        <v>#N/A</v>
      </c>
      <c r="G26" s="37" t="e" cm="1">
        <f t="array" ref="G26">_xlfn.IFS(B26&lt;=Application!$E$39,Application!$E$50,B26&lt;=SUM(Application!$E$39,Application!$F$39),Application!$F$50,B26&lt;=SUM(Application!$E$39:$G$39),Application!$G$50)</f>
        <v>#N/A</v>
      </c>
      <c r="H26" s="37" t="e" cm="1">
        <f t="array" ref="H26">_xlfn.IFS(B26&lt;=Application!$E$39,Application!$E$44,B26&lt;=SUM(Application!$E$39,Application!$F$39),Application!$F$44,B26&lt;=SUM(Application!$E$39:$G$39),Application!$G$44)</f>
        <v>#N/A</v>
      </c>
      <c r="I26" s="50"/>
      <c r="J26">
        <f>IF(AND(SUM(Application!$E$39:$G$39)&gt;='FSE IDs'!B26,$K$9=1),1,0)</f>
        <v>0</v>
      </c>
    </row>
    <row r="27" spans="2:10">
      <c r="B27">
        <v>18</v>
      </c>
      <c r="C27" s="50"/>
      <c r="D27" s="50"/>
      <c r="E27" s="37" t="e" cm="1">
        <f t="array" ref="E27">_xlfn.IFS(B27&lt;=Application!$E$39,Application!$E$43,B27&lt;=SUM(Application!$E$39,Application!$F$39),Application!$F$43,B27&lt;=SUM(Application!$E$39:$G$39),Application!$G$43)</f>
        <v>#N/A</v>
      </c>
      <c r="F27" s="37" t="e" cm="1">
        <f t="array" ref="F27">_xlfn.IFS(B27&lt;=Application!$E$39,Application!$E$41,B27&lt;=SUM(Application!$E$39,Application!$F$39),Application!$F$41,B27&lt;=SUM(Application!$E$39:$G$39),Application!$G$41)</f>
        <v>#N/A</v>
      </c>
      <c r="G27" s="37" t="e" cm="1">
        <f t="array" ref="G27">_xlfn.IFS(B27&lt;=Application!$E$39,Application!$E$50,B27&lt;=SUM(Application!$E$39,Application!$F$39),Application!$F$50,B27&lt;=SUM(Application!$E$39:$G$39),Application!$G$50)</f>
        <v>#N/A</v>
      </c>
      <c r="H27" s="37" t="e" cm="1">
        <f t="array" ref="H27">_xlfn.IFS(B27&lt;=Application!$E$39,Application!$E$44,B27&lt;=SUM(Application!$E$39,Application!$F$39),Application!$F$44,B27&lt;=SUM(Application!$E$39:$G$39),Application!$G$44)</f>
        <v>#N/A</v>
      </c>
      <c r="I27" s="50"/>
      <c r="J27">
        <f>IF(AND(SUM(Application!$E$39:$G$39)&gt;='FSE IDs'!B27,$K$9=1),1,0)</f>
        <v>0</v>
      </c>
    </row>
    <row r="28" spans="2:10">
      <c r="B28">
        <v>19</v>
      </c>
      <c r="C28" s="50"/>
      <c r="D28" s="50"/>
      <c r="E28" s="37" t="e" cm="1">
        <f t="array" ref="E28">_xlfn.IFS(B28&lt;=Application!$E$39,Application!$E$43,B28&lt;=SUM(Application!$E$39,Application!$F$39),Application!$F$43,B28&lt;=SUM(Application!$E$39:$G$39),Application!$G$43)</f>
        <v>#N/A</v>
      </c>
      <c r="F28" s="37" t="e" cm="1">
        <f t="array" ref="F28">_xlfn.IFS(B28&lt;=Application!$E$39,Application!$E$41,B28&lt;=SUM(Application!$E$39,Application!$F$39),Application!$F$41,B28&lt;=SUM(Application!$E$39:$G$39),Application!$G$41)</f>
        <v>#N/A</v>
      </c>
      <c r="G28" s="37" t="e" cm="1">
        <f t="array" ref="G28">_xlfn.IFS(B28&lt;=Application!$E$39,Application!$E$50,B28&lt;=SUM(Application!$E$39,Application!$F$39),Application!$F$50,B28&lt;=SUM(Application!$E$39:$G$39),Application!$G$50)</f>
        <v>#N/A</v>
      </c>
      <c r="H28" s="37" t="e" cm="1">
        <f t="array" ref="H28">_xlfn.IFS(B28&lt;=Application!$E$39,Application!$E$44,B28&lt;=SUM(Application!$E$39,Application!$F$39),Application!$F$44,B28&lt;=SUM(Application!$E$39:$G$39),Application!$G$44)</f>
        <v>#N/A</v>
      </c>
      <c r="I28" s="50"/>
      <c r="J28">
        <f>IF(AND(SUM(Application!$E$39:$G$39)&gt;='FSE IDs'!B28,$K$9=1),1,0)</f>
        <v>0</v>
      </c>
    </row>
    <row r="29" spans="2:10">
      <c r="B29">
        <v>20</v>
      </c>
      <c r="C29" s="50"/>
      <c r="D29" s="50"/>
      <c r="E29" s="37" t="e" cm="1">
        <f t="array" ref="E29">_xlfn.IFS(B29&lt;=Application!$E$39,Application!$E$43,B29&lt;=SUM(Application!$E$39,Application!$F$39),Application!$F$43,B29&lt;=SUM(Application!$E$39:$G$39),Application!$G$43)</f>
        <v>#N/A</v>
      </c>
      <c r="F29" s="37" t="e" cm="1">
        <f t="array" ref="F29">_xlfn.IFS(B29&lt;=Application!$E$39,Application!$E$41,B29&lt;=SUM(Application!$E$39,Application!$F$39),Application!$F$41,B29&lt;=SUM(Application!$E$39:$G$39),Application!$G$41)</f>
        <v>#N/A</v>
      </c>
      <c r="G29" s="37" t="e" cm="1">
        <f t="array" ref="G29">_xlfn.IFS(B29&lt;=Application!$E$39,Application!$E$50,B29&lt;=SUM(Application!$E$39,Application!$F$39),Application!$F$50,B29&lt;=SUM(Application!$E$39:$G$39),Application!$G$50)</f>
        <v>#N/A</v>
      </c>
      <c r="H29" s="37" t="e" cm="1">
        <f t="array" ref="H29">_xlfn.IFS(B29&lt;=Application!$E$39,Application!$E$44,B29&lt;=SUM(Application!$E$39,Application!$F$39),Application!$F$44,B29&lt;=SUM(Application!$E$39:$G$39),Application!$G$44)</f>
        <v>#N/A</v>
      </c>
      <c r="I29" s="50"/>
      <c r="J29">
        <f>IF(AND(SUM(Application!$E$39:$G$39)&gt;='FSE IDs'!B29,$K$9=1),1,0)</f>
        <v>0</v>
      </c>
    </row>
    <row r="30" spans="2:10">
      <c r="B30">
        <v>21</v>
      </c>
      <c r="C30" s="50"/>
      <c r="D30" s="50"/>
      <c r="E30" s="37" t="e" cm="1">
        <f t="array" ref="E30">_xlfn.IFS(B30&lt;=Application!$E$39,Application!$E$43,B30&lt;=SUM(Application!$E$39,Application!$F$39),Application!$F$43,B30&lt;=SUM(Application!$E$39:$G$39),Application!$G$43)</f>
        <v>#N/A</v>
      </c>
      <c r="F30" s="37" t="e" cm="1">
        <f t="array" ref="F30">_xlfn.IFS(B30&lt;=Application!$E$39,Application!$E$41,B30&lt;=SUM(Application!$E$39,Application!$F$39),Application!$F$41,B30&lt;=SUM(Application!$E$39:$G$39),Application!$G$41)</f>
        <v>#N/A</v>
      </c>
      <c r="G30" s="37" t="e" cm="1">
        <f t="array" ref="G30">_xlfn.IFS(B30&lt;=Application!$E$39,Application!$E$50,B30&lt;=SUM(Application!$E$39,Application!$F$39),Application!$F$50,B30&lt;=SUM(Application!$E$39:$G$39),Application!$G$50)</f>
        <v>#N/A</v>
      </c>
      <c r="H30" s="37" t="e" cm="1">
        <f t="array" ref="H30">_xlfn.IFS(B30&lt;=Application!$E$39,Application!$E$44,B30&lt;=SUM(Application!$E$39,Application!$F$39),Application!$F$44,B30&lt;=SUM(Application!$E$39:$G$39),Application!$G$44)</f>
        <v>#N/A</v>
      </c>
      <c r="I30" s="50"/>
      <c r="J30">
        <f>IF(AND(SUM(Application!$E$39:$G$39)&gt;='FSE IDs'!B30,$K$9=1),1,0)</f>
        <v>0</v>
      </c>
    </row>
    <row r="31" spans="2:10">
      <c r="B31">
        <v>22</v>
      </c>
      <c r="C31" s="50"/>
      <c r="D31" s="50"/>
      <c r="E31" s="37" t="e" cm="1">
        <f t="array" ref="E31">_xlfn.IFS(B31&lt;=Application!$E$39,Application!$E$43,B31&lt;=SUM(Application!$E$39,Application!$F$39),Application!$F$43,B31&lt;=SUM(Application!$E$39:$G$39),Application!$G$43)</f>
        <v>#N/A</v>
      </c>
      <c r="F31" s="37" t="e" cm="1">
        <f t="array" ref="F31">_xlfn.IFS(B31&lt;=Application!$E$39,Application!$E$41,B31&lt;=SUM(Application!$E$39,Application!$F$39),Application!$F$41,B31&lt;=SUM(Application!$E$39:$G$39),Application!$G$41)</f>
        <v>#N/A</v>
      </c>
      <c r="G31" s="37" t="e" cm="1">
        <f t="array" ref="G31">_xlfn.IFS(B31&lt;=Application!$E$39,Application!$E$50,B31&lt;=SUM(Application!$E$39,Application!$F$39),Application!$F$50,B31&lt;=SUM(Application!$E$39:$G$39),Application!$G$50)</f>
        <v>#N/A</v>
      </c>
      <c r="H31" s="37" t="e" cm="1">
        <f t="array" ref="H31">_xlfn.IFS(B31&lt;=Application!$E$39,Application!$E$44,B31&lt;=SUM(Application!$E$39,Application!$F$39),Application!$F$44,B31&lt;=SUM(Application!$E$39:$G$39),Application!$G$44)</f>
        <v>#N/A</v>
      </c>
      <c r="I31" s="50"/>
      <c r="J31">
        <f>IF(AND(SUM(Application!$E$39:$G$39)&gt;='FSE IDs'!B31,$K$9=1),1,0)</f>
        <v>0</v>
      </c>
    </row>
    <row r="32" spans="2:10">
      <c r="B32">
        <v>23</v>
      </c>
      <c r="C32" s="50"/>
      <c r="D32" s="50"/>
      <c r="E32" s="37" t="e" cm="1">
        <f t="array" ref="E32">_xlfn.IFS(B32&lt;=Application!$E$39,Application!$E$43,B32&lt;=SUM(Application!$E$39,Application!$F$39),Application!$F$43,B32&lt;=SUM(Application!$E$39:$G$39),Application!$G$43)</f>
        <v>#N/A</v>
      </c>
      <c r="F32" s="37" t="e" cm="1">
        <f t="array" ref="F32">_xlfn.IFS(B32&lt;=Application!$E$39,Application!$E$41,B32&lt;=SUM(Application!$E$39,Application!$F$39),Application!$F$41,B32&lt;=SUM(Application!$E$39:$G$39),Application!$G$41)</f>
        <v>#N/A</v>
      </c>
      <c r="G32" s="37" t="e" cm="1">
        <f t="array" ref="G32">_xlfn.IFS(B32&lt;=Application!$E$39,Application!$E$50,B32&lt;=SUM(Application!$E$39,Application!$F$39),Application!$F$50,B32&lt;=SUM(Application!$E$39:$G$39),Application!$G$50)</f>
        <v>#N/A</v>
      </c>
      <c r="H32" s="37" t="e" cm="1">
        <f t="array" ref="H32">_xlfn.IFS(B32&lt;=Application!$E$39,Application!$E$44,B32&lt;=SUM(Application!$E$39,Application!$F$39),Application!$F$44,B32&lt;=SUM(Application!$E$39:$G$39),Application!$G$44)</f>
        <v>#N/A</v>
      </c>
      <c r="I32" s="50"/>
      <c r="J32">
        <f>IF(AND(SUM(Application!$E$39:$G$39)&gt;='FSE IDs'!B32,$K$9=1),1,0)</f>
        <v>0</v>
      </c>
    </row>
    <row r="33" spans="2:10">
      <c r="B33">
        <v>24</v>
      </c>
      <c r="C33" s="50"/>
      <c r="D33" s="50"/>
      <c r="E33" s="37" t="e" cm="1">
        <f t="array" ref="E33">_xlfn.IFS(B33&lt;=Application!$E$39,Application!$E$43,B33&lt;=SUM(Application!$E$39,Application!$F$39),Application!$F$43,B33&lt;=SUM(Application!$E$39:$G$39),Application!$G$43)</f>
        <v>#N/A</v>
      </c>
      <c r="F33" s="37" t="e" cm="1">
        <f t="array" ref="F33">_xlfn.IFS(B33&lt;=Application!$E$39,Application!$E$41,B33&lt;=SUM(Application!$E$39,Application!$F$39),Application!$F$41,B33&lt;=SUM(Application!$E$39:$G$39),Application!$G$41)</f>
        <v>#N/A</v>
      </c>
      <c r="G33" s="37" t="e" cm="1">
        <f t="array" ref="G33">_xlfn.IFS(B33&lt;=Application!$E$39,Application!$E$50,B33&lt;=SUM(Application!$E$39,Application!$F$39),Application!$F$50,B33&lt;=SUM(Application!$E$39:$G$39),Application!$G$50)</f>
        <v>#N/A</v>
      </c>
      <c r="H33" s="37" t="e" cm="1">
        <f t="array" ref="H33">_xlfn.IFS(B33&lt;=Application!$E$39,Application!$E$44,B33&lt;=SUM(Application!$E$39,Application!$F$39),Application!$F$44,B33&lt;=SUM(Application!$E$39:$G$39),Application!$G$44)</f>
        <v>#N/A</v>
      </c>
      <c r="I33" s="50"/>
      <c r="J33">
        <f>IF(AND(SUM(Application!$E$39:$G$39)&gt;='FSE IDs'!B33,$K$9=1),1,0)</f>
        <v>0</v>
      </c>
    </row>
    <row r="34" spans="2:10">
      <c r="B34">
        <v>25</v>
      </c>
      <c r="C34" s="50"/>
      <c r="D34" s="50"/>
      <c r="E34" s="37" t="e" cm="1">
        <f t="array" ref="E34">_xlfn.IFS(B34&lt;=Application!$E$39,Application!$E$43,B34&lt;=SUM(Application!$E$39,Application!$F$39),Application!$F$43,B34&lt;=SUM(Application!$E$39:$G$39),Application!$G$43)</f>
        <v>#N/A</v>
      </c>
      <c r="F34" s="37" t="e" cm="1">
        <f t="array" ref="F34">_xlfn.IFS(B34&lt;=Application!$E$39,Application!$E$41,B34&lt;=SUM(Application!$E$39,Application!$F$39),Application!$F$41,B34&lt;=SUM(Application!$E$39:$G$39),Application!$G$41)</f>
        <v>#N/A</v>
      </c>
      <c r="G34" s="37" t="e" cm="1">
        <f t="array" ref="G34">_xlfn.IFS(B34&lt;=Application!$E$39,Application!$E$50,B34&lt;=SUM(Application!$E$39,Application!$F$39),Application!$F$50,B34&lt;=SUM(Application!$E$39:$G$39),Application!$G$50)</f>
        <v>#N/A</v>
      </c>
      <c r="H34" s="37" t="e" cm="1">
        <f t="array" ref="H34">_xlfn.IFS(B34&lt;=Application!$E$39,Application!$E$44,B34&lt;=SUM(Application!$E$39,Application!$F$39),Application!$F$44,B34&lt;=SUM(Application!$E$39:$G$39),Application!$G$44)</f>
        <v>#N/A</v>
      </c>
      <c r="I34" s="50"/>
      <c r="J34">
        <f>IF(AND(SUM(Application!$E$39:$G$39)&gt;='FSE IDs'!B34,$K$9=1),1,0)</f>
        <v>0</v>
      </c>
    </row>
    <row r="35" spans="2:10">
      <c r="B35">
        <v>26</v>
      </c>
      <c r="C35" s="50"/>
      <c r="D35" s="50"/>
      <c r="E35" s="37" t="e" cm="1">
        <f t="array" ref="E35">_xlfn.IFS(B35&lt;=Application!$E$39,Application!$E$43,B35&lt;=SUM(Application!$E$39,Application!$F$39),Application!$F$43,B35&lt;=SUM(Application!$E$39:$G$39),Application!$G$43)</f>
        <v>#N/A</v>
      </c>
      <c r="F35" s="37" t="e" cm="1">
        <f t="array" ref="F35">_xlfn.IFS(B35&lt;=Application!$E$39,Application!$E$41,B35&lt;=SUM(Application!$E$39,Application!$F$39),Application!$F$41,B35&lt;=SUM(Application!$E$39:$G$39),Application!$G$41)</f>
        <v>#N/A</v>
      </c>
      <c r="G35" s="37" t="e" cm="1">
        <f t="array" ref="G35">_xlfn.IFS(B35&lt;=Application!$E$39,Application!$E$50,B35&lt;=SUM(Application!$E$39,Application!$F$39),Application!$F$50,B35&lt;=SUM(Application!$E$39:$G$39),Application!$G$50)</f>
        <v>#N/A</v>
      </c>
      <c r="H35" s="37" t="e" cm="1">
        <f t="array" ref="H35">_xlfn.IFS(B35&lt;=Application!$E$39,Application!$E$44,B35&lt;=SUM(Application!$E$39,Application!$F$39),Application!$F$44,B35&lt;=SUM(Application!$E$39:$G$39),Application!$G$44)</f>
        <v>#N/A</v>
      </c>
      <c r="I35" s="50"/>
      <c r="J35">
        <f>IF(AND(SUM(Application!$E$39:$G$39)&gt;='FSE IDs'!B35,$K$9=1),1,0)</f>
        <v>0</v>
      </c>
    </row>
    <row r="36" spans="2:10">
      <c r="B36">
        <v>27</v>
      </c>
      <c r="C36" s="50"/>
      <c r="D36" s="50"/>
      <c r="E36" s="37" t="e" cm="1">
        <f t="array" ref="E36">_xlfn.IFS(B36&lt;=Application!$E$39,Application!$E$43,B36&lt;=SUM(Application!$E$39,Application!$F$39),Application!$F$43,B36&lt;=SUM(Application!$E$39:$G$39),Application!$G$43)</f>
        <v>#N/A</v>
      </c>
      <c r="F36" s="37" t="e" cm="1">
        <f t="array" ref="F36">_xlfn.IFS(B36&lt;=Application!$E$39,Application!$E$41,B36&lt;=SUM(Application!$E$39,Application!$F$39),Application!$F$41,B36&lt;=SUM(Application!$E$39:$G$39),Application!$G$41)</f>
        <v>#N/A</v>
      </c>
      <c r="G36" s="37" t="e" cm="1">
        <f t="array" ref="G36">_xlfn.IFS(B36&lt;=Application!$E$39,Application!$E$50,B36&lt;=SUM(Application!$E$39,Application!$F$39),Application!$F$50,B36&lt;=SUM(Application!$E$39:$G$39),Application!$G$50)</f>
        <v>#N/A</v>
      </c>
      <c r="H36" s="37" t="e" cm="1">
        <f t="array" ref="H36">_xlfn.IFS(B36&lt;=Application!$E$39,Application!$E$44,B36&lt;=SUM(Application!$E$39,Application!$F$39),Application!$F$44,B36&lt;=SUM(Application!$E$39:$G$39),Application!$G$44)</f>
        <v>#N/A</v>
      </c>
      <c r="I36" s="50"/>
      <c r="J36">
        <f>IF(AND(SUM(Application!$E$39:$G$39)&gt;='FSE IDs'!B36,$K$9=1),1,0)</f>
        <v>0</v>
      </c>
    </row>
    <row r="37" spans="2:10">
      <c r="B37">
        <v>28</v>
      </c>
      <c r="C37" s="50"/>
      <c r="D37" s="50"/>
      <c r="E37" s="37" t="e" cm="1">
        <f t="array" ref="E37">_xlfn.IFS(B37&lt;=Application!$E$39,Application!$E$43,B37&lt;=SUM(Application!$E$39,Application!$F$39),Application!$F$43,B37&lt;=SUM(Application!$E$39:$G$39),Application!$G$43)</f>
        <v>#N/A</v>
      </c>
      <c r="F37" s="37" t="e" cm="1">
        <f t="array" ref="F37">_xlfn.IFS(B37&lt;=Application!$E$39,Application!$E$41,B37&lt;=SUM(Application!$E$39,Application!$F$39),Application!$F$41,B37&lt;=SUM(Application!$E$39:$G$39),Application!$G$41)</f>
        <v>#N/A</v>
      </c>
      <c r="G37" s="37" t="e" cm="1">
        <f t="array" ref="G37">_xlfn.IFS(B37&lt;=Application!$E$39,Application!$E$50,B37&lt;=SUM(Application!$E$39,Application!$F$39),Application!$F$50,B37&lt;=SUM(Application!$E$39:$G$39),Application!$G$50)</f>
        <v>#N/A</v>
      </c>
      <c r="H37" s="37" t="e" cm="1">
        <f t="array" ref="H37">_xlfn.IFS(B37&lt;=Application!$E$39,Application!$E$44,B37&lt;=SUM(Application!$E$39,Application!$F$39),Application!$F$44,B37&lt;=SUM(Application!$E$39:$G$39),Application!$G$44)</f>
        <v>#N/A</v>
      </c>
      <c r="I37" s="50"/>
      <c r="J37">
        <f>IF(AND(SUM(Application!$E$39:$G$39)&gt;='FSE IDs'!B37,$K$9=1),1,0)</f>
        <v>0</v>
      </c>
    </row>
    <row r="38" spans="2:10">
      <c r="B38">
        <v>29</v>
      </c>
      <c r="C38" s="50"/>
      <c r="D38" s="50"/>
      <c r="E38" s="37" t="e" cm="1">
        <f t="array" ref="E38">_xlfn.IFS(B38&lt;=Application!$E$39,Application!$E$43,B38&lt;=SUM(Application!$E$39,Application!$F$39),Application!$F$43,B38&lt;=SUM(Application!$E$39:$G$39),Application!$G$43)</f>
        <v>#N/A</v>
      </c>
      <c r="F38" s="37" t="e" cm="1">
        <f t="array" ref="F38">_xlfn.IFS(B38&lt;=Application!$E$39,Application!$E$41,B38&lt;=SUM(Application!$E$39,Application!$F$39),Application!$F$41,B38&lt;=SUM(Application!$E$39:$G$39),Application!$G$41)</f>
        <v>#N/A</v>
      </c>
      <c r="G38" s="37" t="e" cm="1">
        <f t="array" ref="G38">_xlfn.IFS(B38&lt;=Application!$E$39,Application!$E$50,B38&lt;=SUM(Application!$E$39,Application!$F$39),Application!$F$50,B38&lt;=SUM(Application!$E$39:$G$39),Application!$G$50)</f>
        <v>#N/A</v>
      </c>
      <c r="H38" s="37" t="e" cm="1">
        <f t="array" ref="H38">_xlfn.IFS(B38&lt;=Application!$E$39,Application!$E$44,B38&lt;=SUM(Application!$E$39,Application!$F$39),Application!$F$44,B38&lt;=SUM(Application!$E$39:$G$39),Application!$G$44)</f>
        <v>#N/A</v>
      </c>
      <c r="I38" s="50"/>
      <c r="J38">
        <f>IF(AND(SUM(Application!$E$39:$G$39)&gt;='FSE IDs'!B38,$K$9=1),1,0)</f>
        <v>0</v>
      </c>
    </row>
    <row r="39" spans="2:10">
      <c r="B39">
        <v>30</v>
      </c>
      <c r="C39" s="50"/>
      <c r="D39" s="50"/>
      <c r="E39" s="37" t="e" cm="1">
        <f t="array" ref="E39">_xlfn.IFS(B39&lt;=Application!$E$39,Application!$E$43,B39&lt;=SUM(Application!$E$39,Application!$F$39),Application!$F$43,B39&lt;=SUM(Application!$E$39:$G$39),Application!$G$43)</f>
        <v>#N/A</v>
      </c>
      <c r="F39" s="37" t="e" cm="1">
        <f t="array" ref="F39">_xlfn.IFS(B39&lt;=Application!$E$39,Application!$E$41,B39&lt;=SUM(Application!$E$39,Application!$F$39),Application!$F$41,B39&lt;=SUM(Application!$E$39:$G$39),Application!$G$41)</f>
        <v>#N/A</v>
      </c>
      <c r="G39" s="37" t="e" cm="1">
        <f t="array" ref="G39">_xlfn.IFS(B39&lt;=Application!$E$39,Application!$E$50,B39&lt;=SUM(Application!$E$39,Application!$F$39),Application!$F$50,B39&lt;=SUM(Application!$E$39:$G$39),Application!$G$50)</f>
        <v>#N/A</v>
      </c>
      <c r="H39" s="37" t="e" cm="1">
        <f t="array" ref="H39">_xlfn.IFS(B39&lt;=Application!$E$39,Application!$E$44,B39&lt;=SUM(Application!$E$39,Application!$F$39),Application!$F$44,B39&lt;=SUM(Application!$E$39:$G$39),Application!$G$44)</f>
        <v>#N/A</v>
      </c>
      <c r="I39" s="50"/>
      <c r="J39">
        <f>IF(AND(SUM(Application!$E$39:$G$39)&gt;='FSE IDs'!B39,$K$9=1),1,0)</f>
        <v>0</v>
      </c>
    </row>
    <row r="40" spans="2:10">
      <c r="B40">
        <v>31</v>
      </c>
      <c r="C40" s="50"/>
      <c r="D40" s="50"/>
      <c r="E40" s="37" t="e" cm="1">
        <f t="array" ref="E40">_xlfn.IFS(B40&lt;=Application!$E$39,Application!$E$43,B40&lt;=SUM(Application!$E$39,Application!$F$39),Application!$F$43,B40&lt;=SUM(Application!$E$39:$G$39),Application!$G$43)</f>
        <v>#N/A</v>
      </c>
      <c r="F40" s="37" t="e" cm="1">
        <f t="array" ref="F40">_xlfn.IFS(B40&lt;=Application!$E$39,Application!$E$41,B40&lt;=SUM(Application!$E$39,Application!$F$39),Application!$F$41,B40&lt;=SUM(Application!$E$39:$G$39),Application!$G$41)</f>
        <v>#N/A</v>
      </c>
      <c r="G40" s="37" t="e" cm="1">
        <f t="array" ref="G40">_xlfn.IFS(B40&lt;=Application!$E$39,Application!$E$50,B40&lt;=SUM(Application!$E$39,Application!$F$39),Application!$F$50,B40&lt;=SUM(Application!$E$39:$G$39),Application!$G$50)</f>
        <v>#N/A</v>
      </c>
      <c r="H40" s="37" t="e" cm="1">
        <f t="array" ref="H40">_xlfn.IFS(B40&lt;=Application!$E$39,Application!$E$44,B40&lt;=SUM(Application!$E$39,Application!$F$39),Application!$F$44,B40&lt;=SUM(Application!$E$39:$G$39),Application!$G$44)</f>
        <v>#N/A</v>
      </c>
      <c r="I40" s="50"/>
      <c r="J40">
        <f>IF(AND(SUM(Application!$E$39:$G$39)&gt;='FSE IDs'!B40,$K$9=1),1,0)</f>
        <v>0</v>
      </c>
    </row>
    <row r="41" spans="2:10">
      <c r="B41">
        <v>32</v>
      </c>
      <c r="C41" s="50"/>
      <c r="D41" s="50"/>
      <c r="E41" s="37" t="e" cm="1">
        <f t="array" ref="E41">_xlfn.IFS(B41&lt;=Application!$E$39,Application!$E$43,B41&lt;=SUM(Application!$E$39,Application!$F$39),Application!$F$43,B41&lt;=SUM(Application!$E$39:$G$39),Application!$G$43)</f>
        <v>#N/A</v>
      </c>
      <c r="F41" s="37" t="e" cm="1">
        <f t="array" ref="F41">_xlfn.IFS(B41&lt;=Application!$E$39,Application!$E$41,B41&lt;=SUM(Application!$E$39,Application!$F$39),Application!$F$41,B41&lt;=SUM(Application!$E$39:$G$39),Application!$G$41)</f>
        <v>#N/A</v>
      </c>
      <c r="G41" s="37" t="e" cm="1">
        <f t="array" ref="G41">_xlfn.IFS(B41&lt;=Application!$E$39,Application!$E$50,B41&lt;=SUM(Application!$E$39,Application!$F$39),Application!$F$50,B41&lt;=SUM(Application!$E$39:$G$39),Application!$G$50)</f>
        <v>#N/A</v>
      </c>
      <c r="H41" s="37" t="e" cm="1">
        <f t="array" ref="H41">_xlfn.IFS(B41&lt;=Application!$E$39,Application!$E$44,B41&lt;=SUM(Application!$E$39,Application!$F$39),Application!$F$44,B41&lt;=SUM(Application!$E$39:$G$39),Application!$G$44)</f>
        <v>#N/A</v>
      </c>
      <c r="I41" s="50"/>
      <c r="J41">
        <f>IF(AND(SUM(Application!$E$39:$G$39)&gt;='FSE IDs'!B41,$K$9=1),1,0)</f>
        <v>0</v>
      </c>
    </row>
    <row r="42" spans="2:10">
      <c r="B42">
        <v>33</v>
      </c>
      <c r="C42" s="50"/>
      <c r="D42" s="50"/>
      <c r="E42" s="37" t="e" cm="1">
        <f t="array" ref="E42">_xlfn.IFS(B42&lt;=Application!$E$39,Application!$E$43,B42&lt;=SUM(Application!$E$39,Application!$F$39),Application!$F$43,B42&lt;=SUM(Application!$E$39:$G$39),Application!$G$43)</f>
        <v>#N/A</v>
      </c>
      <c r="F42" s="37" t="e" cm="1">
        <f t="array" ref="F42">_xlfn.IFS(B42&lt;=Application!$E$39,Application!$E$41,B42&lt;=SUM(Application!$E$39,Application!$F$39),Application!$F$41,B42&lt;=SUM(Application!$E$39:$G$39),Application!$G$41)</f>
        <v>#N/A</v>
      </c>
      <c r="G42" s="37" t="e" cm="1">
        <f t="array" ref="G42">_xlfn.IFS(B42&lt;=Application!$E$39,Application!$E$50,B42&lt;=SUM(Application!$E$39,Application!$F$39),Application!$F$50,B42&lt;=SUM(Application!$E$39:$G$39),Application!$G$50)</f>
        <v>#N/A</v>
      </c>
      <c r="H42" s="37" t="e" cm="1">
        <f t="array" ref="H42">_xlfn.IFS(B42&lt;=Application!$E$39,Application!$E$44,B42&lt;=SUM(Application!$E$39,Application!$F$39),Application!$F$44,B42&lt;=SUM(Application!$E$39:$G$39),Application!$G$44)</f>
        <v>#N/A</v>
      </c>
      <c r="I42" s="50"/>
      <c r="J42">
        <f>IF(AND(SUM(Application!$E$39:$G$39)&gt;='FSE IDs'!B42,$K$9=1),1,0)</f>
        <v>0</v>
      </c>
    </row>
    <row r="43" spans="2:10">
      <c r="B43">
        <v>34</v>
      </c>
      <c r="C43" s="50"/>
      <c r="D43" s="50"/>
      <c r="E43" s="37" t="e" cm="1">
        <f t="array" ref="E43">_xlfn.IFS(B43&lt;=Application!$E$39,Application!$E$43,B43&lt;=SUM(Application!$E$39,Application!$F$39),Application!$F$43,B43&lt;=SUM(Application!$E$39:$G$39),Application!$G$43)</f>
        <v>#N/A</v>
      </c>
      <c r="F43" s="37" t="e" cm="1">
        <f t="array" ref="F43">_xlfn.IFS(B43&lt;=Application!$E$39,Application!$E$41,B43&lt;=SUM(Application!$E$39,Application!$F$39),Application!$F$41,B43&lt;=SUM(Application!$E$39:$G$39),Application!$G$41)</f>
        <v>#N/A</v>
      </c>
      <c r="G43" s="37" t="e" cm="1">
        <f t="array" ref="G43">_xlfn.IFS(B43&lt;=Application!$E$39,Application!$E$50,B43&lt;=SUM(Application!$E$39,Application!$F$39),Application!$F$50,B43&lt;=SUM(Application!$E$39:$G$39),Application!$G$50)</f>
        <v>#N/A</v>
      </c>
      <c r="H43" s="37" t="e" cm="1">
        <f t="array" ref="H43">_xlfn.IFS(B43&lt;=Application!$E$39,Application!$E$44,B43&lt;=SUM(Application!$E$39,Application!$F$39),Application!$F$44,B43&lt;=SUM(Application!$E$39:$G$39),Application!$G$44)</f>
        <v>#N/A</v>
      </c>
      <c r="I43" s="50"/>
      <c r="J43">
        <f>IF(AND(SUM(Application!$E$39:$G$39)&gt;='FSE IDs'!B43,$K$9=1),1,0)</f>
        <v>0</v>
      </c>
    </row>
    <row r="44" spans="2:10">
      <c r="B44">
        <v>35</v>
      </c>
      <c r="C44" s="50"/>
      <c r="D44" s="50"/>
      <c r="E44" s="37" t="e" cm="1">
        <f t="array" ref="E44">_xlfn.IFS(B44&lt;=Application!$E$39,Application!$E$43,B44&lt;=SUM(Application!$E$39,Application!$F$39),Application!$F$43,B44&lt;=SUM(Application!$E$39:$G$39),Application!$G$43)</f>
        <v>#N/A</v>
      </c>
      <c r="F44" s="37" t="e" cm="1">
        <f t="array" ref="F44">_xlfn.IFS(B44&lt;=Application!$E$39,Application!$E$41,B44&lt;=SUM(Application!$E$39,Application!$F$39),Application!$F$41,B44&lt;=SUM(Application!$E$39:$G$39),Application!$G$41)</f>
        <v>#N/A</v>
      </c>
      <c r="G44" s="37" t="e" cm="1">
        <f t="array" ref="G44">_xlfn.IFS(B44&lt;=Application!$E$39,Application!$E$50,B44&lt;=SUM(Application!$E$39,Application!$F$39),Application!$F$50,B44&lt;=SUM(Application!$E$39:$G$39),Application!$G$50)</f>
        <v>#N/A</v>
      </c>
      <c r="H44" s="37" t="e" cm="1">
        <f t="array" ref="H44">_xlfn.IFS(B44&lt;=Application!$E$39,Application!$E$44,B44&lt;=SUM(Application!$E$39,Application!$F$39),Application!$F$44,B44&lt;=SUM(Application!$E$39:$G$39),Application!$G$44)</f>
        <v>#N/A</v>
      </c>
      <c r="I44" s="50"/>
      <c r="J44">
        <f>IF(AND(SUM(Application!$E$39:$G$39)&gt;='FSE IDs'!B44,$K$9=1),1,0)</f>
        <v>0</v>
      </c>
    </row>
    <row r="45" spans="2:10">
      <c r="B45">
        <v>36</v>
      </c>
      <c r="C45" s="50"/>
      <c r="D45" s="50"/>
      <c r="E45" s="37" t="e" cm="1">
        <f t="array" ref="E45">_xlfn.IFS(B45&lt;=Application!$E$39,Application!$E$43,B45&lt;=SUM(Application!$E$39,Application!$F$39),Application!$F$43,B45&lt;=SUM(Application!$E$39:$G$39),Application!$G$43)</f>
        <v>#N/A</v>
      </c>
      <c r="F45" s="37" t="e" cm="1">
        <f t="array" ref="F45">_xlfn.IFS(B45&lt;=Application!$E$39,Application!$E$41,B45&lt;=SUM(Application!$E$39,Application!$F$39),Application!$F$41,B45&lt;=SUM(Application!$E$39:$G$39),Application!$G$41)</f>
        <v>#N/A</v>
      </c>
      <c r="G45" s="37" t="e" cm="1">
        <f t="array" ref="G45">_xlfn.IFS(B45&lt;=Application!$E$39,Application!$E$50,B45&lt;=SUM(Application!$E$39,Application!$F$39),Application!$F$50,B45&lt;=SUM(Application!$E$39:$G$39),Application!$G$50)</f>
        <v>#N/A</v>
      </c>
      <c r="H45" s="37" t="e" cm="1">
        <f t="array" ref="H45">_xlfn.IFS(B45&lt;=Application!$E$39,Application!$E$44,B45&lt;=SUM(Application!$E$39,Application!$F$39),Application!$F$44,B45&lt;=SUM(Application!$E$39:$G$39),Application!$G$44)</f>
        <v>#N/A</v>
      </c>
      <c r="I45" s="50"/>
      <c r="J45">
        <f>IF(AND(SUM(Application!$E$39:$G$39)&gt;='FSE IDs'!B45,$K$9=1),1,0)</f>
        <v>0</v>
      </c>
    </row>
    <row r="46" spans="2:10">
      <c r="B46">
        <v>37</v>
      </c>
      <c r="C46" s="50"/>
      <c r="D46" s="50"/>
      <c r="E46" s="37" t="e" cm="1">
        <f t="array" ref="E46">_xlfn.IFS(B46&lt;=Application!$E$39,Application!$E$43,B46&lt;=SUM(Application!$E$39,Application!$F$39),Application!$F$43,B46&lt;=SUM(Application!$E$39:$G$39),Application!$G$43)</f>
        <v>#N/A</v>
      </c>
      <c r="F46" s="37" t="e" cm="1">
        <f t="array" ref="F46">_xlfn.IFS(B46&lt;=Application!$E$39,Application!$E$41,B46&lt;=SUM(Application!$E$39,Application!$F$39),Application!$F$41,B46&lt;=SUM(Application!$E$39:$G$39),Application!$G$41)</f>
        <v>#N/A</v>
      </c>
      <c r="G46" s="37" t="e" cm="1">
        <f t="array" ref="G46">_xlfn.IFS(B46&lt;=Application!$E$39,Application!$E$50,B46&lt;=SUM(Application!$E$39,Application!$F$39),Application!$F$50,B46&lt;=SUM(Application!$E$39:$G$39),Application!$G$50)</f>
        <v>#N/A</v>
      </c>
      <c r="H46" s="37" t="e" cm="1">
        <f t="array" ref="H46">_xlfn.IFS(B46&lt;=Application!$E$39,Application!$E$44,B46&lt;=SUM(Application!$E$39,Application!$F$39),Application!$F$44,B46&lt;=SUM(Application!$E$39:$G$39),Application!$G$44)</f>
        <v>#N/A</v>
      </c>
      <c r="I46" s="50"/>
      <c r="J46">
        <f>IF(AND(SUM(Application!$E$39:$G$39)&gt;='FSE IDs'!B46,$K$9=1),1,0)</f>
        <v>0</v>
      </c>
    </row>
    <row r="47" spans="2:10">
      <c r="B47">
        <v>38</v>
      </c>
      <c r="C47" s="50"/>
      <c r="D47" s="50"/>
      <c r="E47" s="37" t="e" cm="1">
        <f t="array" ref="E47">_xlfn.IFS(B47&lt;=Application!$E$39,Application!$E$43,B47&lt;=SUM(Application!$E$39,Application!$F$39),Application!$F$43,B47&lt;=SUM(Application!$E$39:$G$39),Application!$G$43)</f>
        <v>#N/A</v>
      </c>
      <c r="F47" s="37" t="e" cm="1">
        <f t="array" ref="F47">_xlfn.IFS(B47&lt;=Application!$E$39,Application!$E$41,B47&lt;=SUM(Application!$E$39,Application!$F$39),Application!$F$41,B47&lt;=SUM(Application!$E$39:$G$39),Application!$G$41)</f>
        <v>#N/A</v>
      </c>
      <c r="G47" s="37" t="e" cm="1">
        <f t="array" ref="G47">_xlfn.IFS(B47&lt;=Application!$E$39,Application!$E$50,B47&lt;=SUM(Application!$E$39,Application!$F$39),Application!$F$50,B47&lt;=SUM(Application!$E$39:$G$39),Application!$G$50)</f>
        <v>#N/A</v>
      </c>
      <c r="H47" s="37" t="e" cm="1">
        <f t="array" ref="H47">_xlfn.IFS(B47&lt;=Application!$E$39,Application!$E$44,B47&lt;=SUM(Application!$E$39,Application!$F$39),Application!$F$44,B47&lt;=SUM(Application!$E$39:$G$39),Application!$G$44)</f>
        <v>#N/A</v>
      </c>
      <c r="I47" s="50"/>
      <c r="J47">
        <f>IF(AND(SUM(Application!$E$39:$G$39)&gt;='FSE IDs'!B47,$K$9=1),1,0)</f>
        <v>0</v>
      </c>
    </row>
    <row r="48" spans="2:10">
      <c r="B48">
        <v>39</v>
      </c>
      <c r="C48" s="50"/>
      <c r="D48" s="50"/>
      <c r="E48" s="37" t="e" cm="1">
        <f t="array" ref="E48">_xlfn.IFS(B48&lt;=Application!$E$39,Application!$E$43,B48&lt;=SUM(Application!$E$39,Application!$F$39),Application!$F$43,B48&lt;=SUM(Application!$E$39:$G$39),Application!$G$43)</f>
        <v>#N/A</v>
      </c>
      <c r="F48" s="37" t="e" cm="1">
        <f t="array" ref="F48">_xlfn.IFS(B48&lt;=Application!$E$39,Application!$E$41,B48&lt;=SUM(Application!$E$39,Application!$F$39),Application!$F$41,B48&lt;=SUM(Application!$E$39:$G$39),Application!$G$41)</f>
        <v>#N/A</v>
      </c>
      <c r="G48" s="37" t="e" cm="1">
        <f t="array" ref="G48">_xlfn.IFS(B48&lt;=Application!$E$39,Application!$E$50,B48&lt;=SUM(Application!$E$39,Application!$F$39),Application!$F$50,B48&lt;=SUM(Application!$E$39:$G$39),Application!$G$50)</f>
        <v>#N/A</v>
      </c>
      <c r="H48" s="37" t="e" cm="1">
        <f t="array" ref="H48">_xlfn.IFS(B48&lt;=Application!$E$39,Application!$E$44,B48&lt;=SUM(Application!$E$39,Application!$F$39),Application!$F$44,B48&lt;=SUM(Application!$E$39:$G$39),Application!$G$44)</f>
        <v>#N/A</v>
      </c>
      <c r="I48" s="50"/>
      <c r="J48">
        <f>IF(AND(SUM(Application!$E$39:$G$39)&gt;='FSE IDs'!B48,$K$9=1),1,0)</f>
        <v>0</v>
      </c>
    </row>
    <row r="49" spans="2:10">
      <c r="B49">
        <v>40</v>
      </c>
      <c r="C49" s="50"/>
      <c r="D49" s="50"/>
      <c r="E49" s="37" t="e" cm="1">
        <f t="array" ref="E49">_xlfn.IFS(B49&lt;=Application!$E$39,Application!$E$43,B49&lt;=SUM(Application!$E$39,Application!$F$39),Application!$F$43,B49&lt;=SUM(Application!$E$39:$G$39),Application!$G$43)</f>
        <v>#N/A</v>
      </c>
      <c r="F49" s="37" t="e" cm="1">
        <f t="array" ref="F49">_xlfn.IFS(B49&lt;=Application!$E$39,Application!$E$41,B49&lt;=SUM(Application!$E$39,Application!$F$39),Application!$F$41,B49&lt;=SUM(Application!$E$39:$G$39),Application!$G$41)</f>
        <v>#N/A</v>
      </c>
      <c r="G49" s="37" t="e" cm="1">
        <f t="array" ref="G49">_xlfn.IFS(B49&lt;=Application!$E$39,Application!$E$50,B49&lt;=SUM(Application!$E$39,Application!$F$39),Application!$F$50,B49&lt;=SUM(Application!$E$39:$G$39),Application!$G$50)</f>
        <v>#N/A</v>
      </c>
      <c r="H49" s="37" t="e" cm="1">
        <f t="array" ref="H49">_xlfn.IFS(B49&lt;=Application!$E$39,Application!$E$44,B49&lt;=SUM(Application!$E$39,Application!$F$39),Application!$F$44,B49&lt;=SUM(Application!$E$39:$G$39),Application!$G$44)</f>
        <v>#N/A</v>
      </c>
      <c r="I49" s="50"/>
      <c r="J49">
        <f>IF(AND(SUM(Application!$E$39:$G$39)&gt;='FSE IDs'!B49,$K$9=1),1,0)</f>
        <v>0</v>
      </c>
    </row>
    <row r="50" spans="2:10">
      <c r="B50">
        <v>41</v>
      </c>
      <c r="C50" s="50"/>
      <c r="D50" s="50"/>
      <c r="E50" s="37" t="e" cm="1">
        <f t="array" ref="E50">_xlfn.IFS(B50&lt;=Application!$E$39,Application!$E$43,B50&lt;=SUM(Application!$E$39,Application!$F$39),Application!$F$43,B50&lt;=SUM(Application!$E$39:$G$39),Application!$G$43)</f>
        <v>#N/A</v>
      </c>
      <c r="F50" s="37" t="e" cm="1">
        <f t="array" ref="F50">_xlfn.IFS(B50&lt;=Application!$E$39,Application!$E$41,B50&lt;=SUM(Application!$E$39,Application!$F$39),Application!$F$41,B50&lt;=SUM(Application!$E$39:$G$39),Application!$G$41)</f>
        <v>#N/A</v>
      </c>
      <c r="G50" s="37" t="e" cm="1">
        <f t="array" ref="G50">_xlfn.IFS(B50&lt;=Application!$E$39,Application!$E$50,B50&lt;=SUM(Application!$E$39,Application!$F$39),Application!$F$50,B50&lt;=SUM(Application!$E$39:$G$39),Application!$G$50)</f>
        <v>#N/A</v>
      </c>
      <c r="H50" s="37" t="e" cm="1">
        <f t="array" ref="H50">_xlfn.IFS(B50&lt;=Application!$E$39,Application!$E$44,B50&lt;=SUM(Application!$E$39,Application!$F$39),Application!$F$44,B50&lt;=SUM(Application!$E$39:$G$39),Application!$G$44)</f>
        <v>#N/A</v>
      </c>
      <c r="I50" s="50"/>
      <c r="J50">
        <f>IF(AND(SUM(Application!$E$39:$G$39)&gt;='FSE IDs'!B50,$K$9=1),1,0)</f>
        <v>0</v>
      </c>
    </row>
    <row r="51" spans="2:10">
      <c r="B51">
        <v>42</v>
      </c>
      <c r="C51" s="50"/>
      <c r="D51" s="50"/>
      <c r="E51" s="37" t="e" cm="1">
        <f t="array" ref="E51">_xlfn.IFS(B51&lt;=Application!$E$39,Application!$E$43,B51&lt;=SUM(Application!$E$39,Application!$F$39),Application!$F$43,B51&lt;=SUM(Application!$E$39:$G$39),Application!$G$43)</f>
        <v>#N/A</v>
      </c>
      <c r="F51" s="37" t="e" cm="1">
        <f t="array" ref="F51">_xlfn.IFS(B51&lt;=Application!$E$39,Application!$E$41,B51&lt;=SUM(Application!$E$39,Application!$F$39),Application!$F$41,B51&lt;=SUM(Application!$E$39:$G$39),Application!$G$41)</f>
        <v>#N/A</v>
      </c>
      <c r="G51" s="37" t="e" cm="1">
        <f t="array" ref="G51">_xlfn.IFS(B51&lt;=Application!$E$39,Application!$E$50,B51&lt;=SUM(Application!$E$39,Application!$F$39),Application!$F$50,B51&lt;=SUM(Application!$E$39:$G$39),Application!$G$50)</f>
        <v>#N/A</v>
      </c>
      <c r="H51" s="37" t="e" cm="1">
        <f t="array" ref="H51">_xlfn.IFS(B51&lt;=Application!$E$39,Application!$E$44,B51&lt;=SUM(Application!$E$39,Application!$F$39),Application!$F$44,B51&lt;=SUM(Application!$E$39:$G$39),Application!$G$44)</f>
        <v>#N/A</v>
      </c>
      <c r="I51" s="50"/>
      <c r="J51">
        <f>IF(AND(SUM(Application!$E$39:$G$39)&gt;='FSE IDs'!B51,$K$9=1),1,0)</f>
        <v>0</v>
      </c>
    </row>
    <row r="52" spans="2:10">
      <c r="B52">
        <v>43</v>
      </c>
      <c r="C52" s="50"/>
      <c r="D52" s="50"/>
      <c r="E52" s="37" t="e" cm="1">
        <f t="array" ref="E52">_xlfn.IFS(B52&lt;=Application!$E$39,Application!$E$43,B52&lt;=SUM(Application!$E$39,Application!$F$39),Application!$F$43,B52&lt;=SUM(Application!$E$39:$G$39),Application!$G$43)</f>
        <v>#N/A</v>
      </c>
      <c r="F52" s="37" t="e" cm="1">
        <f t="array" ref="F52">_xlfn.IFS(B52&lt;=Application!$E$39,Application!$E$41,B52&lt;=SUM(Application!$E$39,Application!$F$39),Application!$F$41,B52&lt;=SUM(Application!$E$39:$G$39),Application!$G$41)</f>
        <v>#N/A</v>
      </c>
      <c r="G52" s="37" t="e" cm="1">
        <f t="array" ref="G52">_xlfn.IFS(B52&lt;=Application!$E$39,Application!$E$50,B52&lt;=SUM(Application!$E$39,Application!$F$39),Application!$F$50,B52&lt;=SUM(Application!$E$39:$G$39),Application!$G$50)</f>
        <v>#N/A</v>
      </c>
      <c r="H52" s="37" t="e" cm="1">
        <f t="array" ref="H52">_xlfn.IFS(B52&lt;=Application!$E$39,Application!$E$44,B52&lt;=SUM(Application!$E$39,Application!$F$39),Application!$F$44,B52&lt;=SUM(Application!$E$39:$G$39),Application!$G$44)</f>
        <v>#N/A</v>
      </c>
      <c r="I52" s="50"/>
      <c r="J52">
        <f>IF(AND(SUM(Application!$E$39:$G$39)&gt;='FSE IDs'!B52,$K$9=1),1,0)</f>
        <v>0</v>
      </c>
    </row>
    <row r="53" spans="2:10">
      <c r="B53">
        <v>44</v>
      </c>
      <c r="C53" s="50"/>
      <c r="D53" s="50"/>
      <c r="E53" s="37" t="e" cm="1">
        <f t="array" ref="E53">_xlfn.IFS(B53&lt;=Application!$E$39,Application!$E$43,B53&lt;=SUM(Application!$E$39,Application!$F$39),Application!$F$43,B53&lt;=SUM(Application!$E$39:$G$39),Application!$G$43)</f>
        <v>#N/A</v>
      </c>
      <c r="F53" s="37" t="e" cm="1">
        <f t="array" ref="F53">_xlfn.IFS(B53&lt;=Application!$E$39,Application!$E$41,B53&lt;=SUM(Application!$E$39,Application!$F$39),Application!$F$41,B53&lt;=SUM(Application!$E$39:$G$39),Application!$G$41)</f>
        <v>#N/A</v>
      </c>
      <c r="G53" s="37" t="e" cm="1">
        <f t="array" ref="G53">_xlfn.IFS(B53&lt;=Application!$E$39,Application!$E$50,B53&lt;=SUM(Application!$E$39,Application!$F$39),Application!$F$50,B53&lt;=SUM(Application!$E$39:$G$39),Application!$G$50)</f>
        <v>#N/A</v>
      </c>
      <c r="H53" s="37" t="e" cm="1">
        <f t="array" ref="H53">_xlfn.IFS(B53&lt;=Application!$E$39,Application!$E$44,B53&lt;=SUM(Application!$E$39,Application!$F$39),Application!$F$44,B53&lt;=SUM(Application!$E$39:$G$39),Application!$G$44)</f>
        <v>#N/A</v>
      </c>
      <c r="I53" s="50"/>
      <c r="J53">
        <f>IF(AND(SUM(Application!$E$39:$G$39)&gt;='FSE IDs'!B53,$K$9=1),1,0)</f>
        <v>0</v>
      </c>
    </row>
    <row r="54" spans="2:10">
      <c r="B54">
        <v>45</v>
      </c>
      <c r="C54" s="50"/>
      <c r="D54" s="50"/>
      <c r="E54" s="37" t="e" cm="1">
        <f t="array" ref="E54">_xlfn.IFS(B54&lt;=Application!$E$39,Application!$E$43,B54&lt;=SUM(Application!$E$39,Application!$F$39),Application!$F$43,B54&lt;=SUM(Application!$E$39:$G$39),Application!$G$43)</f>
        <v>#N/A</v>
      </c>
      <c r="F54" s="37" t="e" cm="1">
        <f t="array" ref="F54">_xlfn.IFS(B54&lt;=Application!$E$39,Application!$E$41,B54&lt;=SUM(Application!$E$39,Application!$F$39),Application!$F$41,B54&lt;=SUM(Application!$E$39:$G$39),Application!$G$41)</f>
        <v>#N/A</v>
      </c>
      <c r="G54" s="37" t="e" cm="1">
        <f t="array" ref="G54">_xlfn.IFS(B54&lt;=Application!$E$39,Application!$E$50,B54&lt;=SUM(Application!$E$39,Application!$F$39),Application!$F$50,B54&lt;=SUM(Application!$E$39:$G$39),Application!$G$50)</f>
        <v>#N/A</v>
      </c>
      <c r="H54" s="37" t="e" cm="1">
        <f t="array" ref="H54">_xlfn.IFS(B54&lt;=Application!$E$39,Application!$E$44,B54&lt;=SUM(Application!$E$39,Application!$F$39),Application!$F$44,B54&lt;=SUM(Application!$E$39:$G$39),Application!$G$44)</f>
        <v>#N/A</v>
      </c>
      <c r="I54" s="50"/>
      <c r="J54">
        <f>IF(AND(SUM(Application!$E$39:$G$39)&gt;='FSE IDs'!B54,$K$9=1),1,0)</f>
        <v>0</v>
      </c>
    </row>
    <row r="55" spans="2:10">
      <c r="B55">
        <v>46</v>
      </c>
      <c r="C55" s="50"/>
      <c r="D55" s="50"/>
      <c r="E55" s="37" t="e" cm="1">
        <f t="array" ref="E55">_xlfn.IFS(B55&lt;=Application!$E$39,Application!$E$43,B55&lt;=SUM(Application!$E$39,Application!$F$39),Application!$F$43,B55&lt;=SUM(Application!$E$39:$G$39),Application!$G$43)</f>
        <v>#N/A</v>
      </c>
      <c r="F55" s="37" t="e" cm="1">
        <f t="array" ref="F55">_xlfn.IFS(B55&lt;=Application!$E$39,Application!$E$41,B55&lt;=SUM(Application!$E$39,Application!$F$39),Application!$F$41,B55&lt;=SUM(Application!$E$39:$G$39),Application!$G$41)</f>
        <v>#N/A</v>
      </c>
      <c r="G55" s="37" t="e" cm="1">
        <f t="array" ref="G55">_xlfn.IFS(B55&lt;=Application!$E$39,Application!$E$50,B55&lt;=SUM(Application!$E$39,Application!$F$39),Application!$F$50,B55&lt;=SUM(Application!$E$39:$G$39),Application!$G$50)</f>
        <v>#N/A</v>
      </c>
      <c r="H55" s="37" t="e" cm="1">
        <f t="array" ref="H55">_xlfn.IFS(B55&lt;=Application!$E$39,Application!$E$44,B55&lt;=SUM(Application!$E$39,Application!$F$39),Application!$F$44,B55&lt;=SUM(Application!$E$39:$G$39),Application!$G$44)</f>
        <v>#N/A</v>
      </c>
      <c r="I55" s="50"/>
      <c r="J55">
        <f>IF(AND(SUM(Application!$E$39:$G$39)&gt;='FSE IDs'!B55,$K$9=1),1,0)</f>
        <v>0</v>
      </c>
    </row>
    <row r="56" spans="2:10">
      <c r="B56">
        <v>47</v>
      </c>
      <c r="C56" s="50"/>
      <c r="D56" s="50"/>
      <c r="E56" s="37" t="e" cm="1">
        <f t="array" ref="E56">_xlfn.IFS(B56&lt;=Application!$E$39,Application!$E$43,B56&lt;=SUM(Application!$E$39,Application!$F$39),Application!$F$43,B56&lt;=SUM(Application!$E$39:$G$39),Application!$G$43)</f>
        <v>#N/A</v>
      </c>
      <c r="F56" s="37" t="e" cm="1">
        <f t="array" ref="F56">_xlfn.IFS(B56&lt;=Application!$E$39,Application!$E$41,B56&lt;=SUM(Application!$E$39,Application!$F$39),Application!$F$41,B56&lt;=SUM(Application!$E$39:$G$39),Application!$G$41)</f>
        <v>#N/A</v>
      </c>
      <c r="G56" s="37" t="e" cm="1">
        <f t="array" ref="G56">_xlfn.IFS(B56&lt;=Application!$E$39,Application!$E$50,B56&lt;=SUM(Application!$E$39,Application!$F$39),Application!$F$50,B56&lt;=SUM(Application!$E$39:$G$39),Application!$G$50)</f>
        <v>#N/A</v>
      </c>
      <c r="H56" s="37" t="e" cm="1">
        <f t="array" ref="H56">_xlfn.IFS(B56&lt;=Application!$E$39,Application!$E$44,B56&lt;=SUM(Application!$E$39,Application!$F$39),Application!$F$44,B56&lt;=SUM(Application!$E$39:$G$39),Application!$G$44)</f>
        <v>#N/A</v>
      </c>
      <c r="I56" s="50"/>
      <c r="J56">
        <f>IF(AND(SUM(Application!$E$39:$G$39)&gt;='FSE IDs'!B56,$K$9=1),1,0)</f>
        <v>0</v>
      </c>
    </row>
    <row r="57" spans="2:10">
      <c r="B57">
        <v>48</v>
      </c>
      <c r="C57" s="50"/>
      <c r="D57" s="50"/>
      <c r="E57" s="37" t="e" cm="1">
        <f t="array" ref="E57">_xlfn.IFS(B57&lt;=Application!$E$39,Application!$E$43,B57&lt;=SUM(Application!$E$39,Application!$F$39),Application!$F$43,B57&lt;=SUM(Application!$E$39:$G$39),Application!$G$43)</f>
        <v>#N/A</v>
      </c>
      <c r="F57" s="37" t="e" cm="1">
        <f t="array" ref="F57">_xlfn.IFS(B57&lt;=Application!$E$39,Application!$E$41,B57&lt;=SUM(Application!$E$39,Application!$F$39),Application!$F$41,B57&lt;=SUM(Application!$E$39:$G$39),Application!$G$41)</f>
        <v>#N/A</v>
      </c>
      <c r="G57" s="37" t="e" cm="1">
        <f t="array" ref="G57">_xlfn.IFS(B57&lt;=Application!$E$39,Application!$E$50,B57&lt;=SUM(Application!$E$39,Application!$F$39),Application!$F$50,B57&lt;=SUM(Application!$E$39:$G$39),Application!$G$50)</f>
        <v>#N/A</v>
      </c>
      <c r="H57" s="37" t="e" cm="1">
        <f t="array" ref="H57">_xlfn.IFS(B57&lt;=Application!$E$39,Application!$E$44,B57&lt;=SUM(Application!$E$39,Application!$F$39),Application!$F$44,B57&lt;=SUM(Application!$E$39:$G$39),Application!$G$44)</f>
        <v>#N/A</v>
      </c>
      <c r="I57" s="50"/>
      <c r="J57">
        <f>IF(AND(SUM(Application!$E$39:$G$39)&gt;='FSE IDs'!B57,$K$9=1),1,0)</f>
        <v>0</v>
      </c>
    </row>
    <row r="58" spans="2:10">
      <c r="B58">
        <v>49</v>
      </c>
      <c r="C58" s="50"/>
      <c r="D58" s="50"/>
      <c r="E58" s="37" t="e" cm="1">
        <f t="array" ref="E58">_xlfn.IFS(B58&lt;=Application!$E$39,Application!$E$43,B58&lt;=SUM(Application!$E$39,Application!$F$39),Application!$F$43,B58&lt;=SUM(Application!$E$39:$G$39),Application!$G$43)</f>
        <v>#N/A</v>
      </c>
      <c r="F58" s="37" t="e" cm="1">
        <f t="array" ref="F58">_xlfn.IFS(B58&lt;=Application!$E$39,Application!$E$41,B58&lt;=SUM(Application!$E$39,Application!$F$39),Application!$F$41,B58&lt;=SUM(Application!$E$39:$G$39),Application!$G$41)</f>
        <v>#N/A</v>
      </c>
      <c r="G58" s="37" t="e" cm="1">
        <f t="array" ref="G58">_xlfn.IFS(B58&lt;=Application!$E$39,Application!$E$50,B58&lt;=SUM(Application!$E$39,Application!$F$39),Application!$F$50,B58&lt;=SUM(Application!$E$39:$G$39),Application!$G$50)</f>
        <v>#N/A</v>
      </c>
      <c r="H58" s="37" t="e" cm="1">
        <f t="array" ref="H58">_xlfn.IFS(B58&lt;=Application!$E$39,Application!$E$44,B58&lt;=SUM(Application!$E$39,Application!$F$39),Application!$F$44,B58&lt;=SUM(Application!$E$39:$G$39),Application!$G$44)</f>
        <v>#N/A</v>
      </c>
      <c r="I58" s="50"/>
      <c r="J58">
        <f>IF(AND(SUM(Application!$E$39:$G$39)&gt;='FSE IDs'!B58,$K$9=1),1,0)</f>
        <v>0</v>
      </c>
    </row>
    <row r="59" spans="2:10">
      <c r="B59">
        <v>50</v>
      </c>
      <c r="C59" s="50"/>
      <c r="D59" s="50"/>
      <c r="E59" s="37" t="e" cm="1">
        <f t="array" ref="E59">_xlfn.IFS(B59&lt;=Application!$E$39,Application!$E$43,B59&lt;=SUM(Application!$E$39,Application!$F$39),Application!$F$43,B59&lt;=SUM(Application!$E$39:$G$39),Application!$G$43)</f>
        <v>#N/A</v>
      </c>
      <c r="F59" s="37" t="e" cm="1">
        <f t="array" ref="F59">_xlfn.IFS(B59&lt;=Application!$E$39,Application!$E$41,B59&lt;=SUM(Application!$E$39,Application!$F$39),Application!$F$41,B59&lt;=SUM(Application!$E$39:$G$39),Application!$G$41)</f>
        <v>#N/A</v>
      </c>
      <c r="G59" s="37" t="e" cm="1">
        <f t="array" ref="G59">_xlfn.IFS(B59&lt;=Application!$E$39,Application!$E$50,B59&lt;=SUM(Application!$E$39,Application!$F$39),Application!$F$50,B59&lt;=SUM(Application!$E$39:$G$39),Application!$G$50)</f>
        <v>#N/A</v>
      </c>
      <c r="H59" s="37" t="e" cm="1">
        <f t="array" ref="H59">_xlfn.IFS(B59&lt;=Application!$E$39,Application!$E$44,B59&lt;=SUM(Application!$E$39,Application!$F$39),Application!$F$44,B59&lt;=SUM(Application!$E$39:$G$39),Application!$G$44)</f>
        <v>#N/A</v>
      </c>
      <c r="I59" s="50"/>
      <c r="J59">
        <f>IF(AND(SUM(Application!$E$39:$G$39)&gt;='FSE IDs'!B59,$K$9=1),1,0)</f>
        <v>0</v>
      </c>
    </row>
    <row r="60" spans="2:10">
      <c r="B60">
        <v>51</v>
      </c>
      <c r="C60" s="50"/>
      <c r="D60" s="50"/>
      <c r="E60" s="37" t="e" cm="1">
        <f t="array" ref="E60">_xlfn.IFS(B60&lt;=Application!$E$39,Application!$E$43,B60&lt;=SUM(Application!$E$39,Application!$F$39),Application!$F$43,B60&lt;=SUM(Application!$E$39:$G$39),Application!$G$43)</f>
        <v>#N/A</v>
      </c>
      <c r="F60" s="37" t="e" cm="1">
        <f t="array" ref="F60">_xlfn.IFS(B60&lt;=Application!$E$39,Application!$E$41,B60&lt;=SUM(Application!$E$39,Application!$F$39),Application!$F$41,B60&lt;=SUM(Application!$E$39:$G$39),Application!$G$41)</f>
        <v>#N/A</v>
      </c>
      <c r="G60" s="37" t="e" cm="1">
        <f t="array" ref="G60">_xlfn.IFS(B60&lt;=Application!$E$39,Application!$E$50,B60&lt;=SUM(Application!$E$39,Application!$F$39),Application!$F$50,B60&lt;=SUM(Application!$E$39:$G$39),Application!$G$50)</f>
        <v>#N/A</v>
      </c>
      <c r="H60" s="37" t="e" cm="1">
        <f t="array" ref="H60">_xlfn.IFS(B60&lt;=Application!$E$39,Application!$E$44,B60&lt;=SUM(Application!$E$39,Application!$F$39),Application!$F$44,B60&lt;=SUM(Application!$E$39:$G$39),Application!$G$44)</f>
        <v>#N/A</v>
      </c>
      <c r="I60" s="50"/>
      <c r="J60">
        <f>IF(AND(SUM(Application!$E$39:$G$39)&gt;='FSE IDs'!B60,$K$9=1),1,0)</f>
        <v>0</v>
      </c>
    </row>
    <row r="61" spans="2:10">
      <c r="B61">
        <v>52</v>
      </c>
      <c r="C61" s="50"/>
      <c r="D61" s="50"/>
      <c r="E61" s="37" t="e" cm="1">
        <f t="array" ref="E61">_xlfn.IFS(B61&lt;=Application!$E$39,Application!$E$43,B61&lt;=SUM(Application!$E$39,Application!$F$39),Application!$F$43,B61&lt;=SUM(Application!$E$39:$G$39),Application!$G$43)</f>
        <v>#N/A</v>
      </c>
      <c r="F61" s="37" t="e" cm="1">
        <f t="array" ref="F61">_xlfn.IFS(B61&lt;=Application!$E$39,Application!$E$41,B61&lt;=SUM(Application!$E$39,Application!$F$39),Application!$F$41,B61&lt;=SUM(Application!$E$39:$G$39),Application!$G$41)</f>
        <v>#N/A</v>
      </c>
      <c r="G61" s="37" t="e" cm="1">
        <f t="array" ref="G61">_xlfn.IFS(B61&lt;=Application!$E$39,Application!$E$50,B61&lt;=SUM(Application!$E$39,Application!$F$39),Application!$F$50,B61&lt;=SUM(Application!$E$39:$G$39),Application!$G$50)</f>
        <v>#N/A</v>
      </c>
      <c r="H61" s="37" t="e" cm="1">
        <f t="array" ref="H61">_xlfn.IFS(B61&lt;=Application!$E$39,Application!$E$44,B61&lt;=SUM(Application!$E$39,Application!$F$39),Application!$F$44,B61&lt;=SUM(Application!$E$39:$G$39),Application!$G$44)</f>
        <v>#N/A</v>
      </c>
      <c r="I61" s="50"/>
      <c r="J61">
        <f>IF(AND(SUM(Application!$E$39:$G$39)&gt;='FSE IDs'!B61,$K$9=1),1,0)</f>
        <v>0</v>
      </c>
    </row>
    <row r="62" spans="2:10">
      <c r="B62">
        <v>53</v>
      </c>
      <c r="C62" s="50"/>
      <c r="D62" s="50"/>
      <c r="E62" s="37" t="e" cm="1">
        <f t="array" ref="E62">_xlfn.IFS(B62&lt;=Application!$E$39,Application!$E$43,B62&lt;=SUM(Application!$E$39,Application!$F$39),Application!$F$43,B62&lt;=SUM(Application!$E$39:$G$39),Application!$G$43)</f>
        <v>#N/A</v>
      </c>
      <c r="F62" s="37" t="e" cm="1">
        <f t="array" ref="F62">_xlfn.IFS(B62&lt;=Application!$E$39,Application!$E$41,B62&lt;=SUM(Application!$E$39,Application!$F$39),Application!$F$41,B62&lt;=SUM(Application!$E$39:$G$39),Application!$G$41)</f>
        <v>#N/A</v>
      </c>
      <c r="G62" s="37" t="e" cm="1">
        <f t="array" ref="G62">_xlfn.IFS(B62&lt;=Application!$E$39,Application!$E$50,B62&lt;=SUM(Application!$E$39,Application!$F$39),Application!$F$50,B62&lt;=SUM(Application!$E$39:$G$39),Application!$G$50)</f>
        <v>#N/A</v>
      </c>
      <c r="H62" s="37" t="e" cm="1">
        <f t="array" ref="H62">_xlfn.IFS(B62&lt;=Application!$E$39,Application!$E$44,B62&lt;=SUM(Application!$E$39,Application!$F$39),Application!$F$44,B62&lt;=SUM(Application!$E$39:$G$39),Application!$G$44)</f>
        <v>#N/A</v>
      </c>
      <c r="I62" s="50"/>
      <c r="J62">
        <f>IF(AND(SUM(Application!$E$39:$G$39)&gt;='FSE IDs'!B62,$K$9=1),1,0)</f>
        <v>0</v>
      </c>
    </row>
    <row r="63" spans="2:10">
      <c r="B63">
        <v>54</v>
      </c>
      <c r="C63" s="50"/>
      <c r="D63" s="50"/>
      <c r="E63" s="37" t="e" cm="1">
        <f t="array" ref="E63">_xlfn.IFS(B63&lt;=Application!$E$39,Application!$E$43,B63&lt;=SUM(Application!$E$39,Application!$F$39),Application!$F$43,B63&lt;=SUM(Application!$E$39:$G$39),Application!$G$43)</f>
        <v>#N/A</v>
      </c>
      <c r="F63" s="37" t="e" cm="1">
        <f t="array" ref="F63">_xlfn.IFS(B63&lt;=Application!$E$39,Application!$E$41,B63&lt;=SUM(Application!$E$39,Application!$F$39),Application!$F$41,B63&lt;=SUM(Application!$E$39:$G$39),Application!$G$41)</f>
        <v>#N/A</v>
      </c>
      <c r="G63" s="37" t="e" cm="1">
        <f t="array" ref="G63">_xlfn.IFS(B63&lt;=Application!$E$39,Application!$E$50,B63&lt;=SUM(Application!$E$39,Application!$F$39),Application!$F$50,B63&lt;=SUM(Application!$E$39:$G$39),Application!$G$50)</f>
        <v>#N/A</v>
      </c>
      <c r="H63" s="37" t="e" cm="1">
        <f t="array" ref="H63">_xlfn.IFS(B63&lt;=Application!$E$39,Application!$E$44,B63&lt;=SUM(Application!$E$39,Application!$F$39),Application!$F$44,B63&lt;=SUM(Application!$E$39:$G$39),Application!$G$44)</f>
        <v>#N/A</v>
      </c>
      <c r="I63" s="50"/>
      <c r="J63">
        <f>IF(AND(SUM(Application!$E$39:$G$39)&gt;='FSE IDs'!B63,$K$9=1),1,0)</f>
        <v>0</v>
      </c>
    </row>
    <row r="64" spans="2:10">
      <c r="B64">
        <v>55</v>
      </c>
      <c r="C64" s="50"/>
      <c r="D64" s="50"/>
      <c r="E64" s="37" t="e" cm="1">
        <f t="array" ref="E64">_xlfn.IFS(B64&lt;=Application!$E$39,Application!$E$43,B64&lt;=SUM(Application!$E$39,Application!$F$39),Application!$F$43,B64&lt;=SUM(Application!$E$39:$G$39),Application!$G$43)</f>
        <v>#N/A</v>
      </c>
      <c r="F64" s="37" t="e" cm="1">
        <f t="array" ref="F64">_xlfn.IFS(B64&lt;=Application!$E$39,Application!$E$41,B64&lt;=SUM(Application!$E$39,Application!$F$39),Application!$F$41,B64&lt;=SUM(Application!$E$39:$G$39),Application!$G$41)</f>
        <v>#N/A</v>
      </c>
      <c r="G64" s="37" t="e" cm="1">
        <f t="array" ref="G64">_xlfn.IFS(B64&lt;=Application!$E$39,Application!$E$50,B64&lt;=SUM(Application!$E$39,Application!$F$39),Application!$F$50,B64&lt;=SUM(Application!$E$39:$G$39),Application!$G$50)</f>
        <v>#N/A</v>
      </c>
      <c r="H64" s="37" t="e" cm="1">
        <f t="array" ref="H64">_xlfn.IFS(B64&lt;=Application!$E$39,Application!$E$44,B64&lt;=SUM(Application!$E$39,Application!$F$39),Application!$F$44,B64&lt;=SUM(Application!$E$39:$G$39),Application!$G$44)</f>
        <v>#N/A</v>
      </c>
      <c r="I64" s="50"/>
      <c r="J64">
        <f>IF(AND(SUM(Application!$E$39:$G$39)&gt;='FSE IDs'!B64,$K$9=1),1,0)</f>
        <v>0</v>
      </c>
    </row>
    <row r="65" spans="2:10">
      <c r="B65">
        <v>56</v>
      </c>
      <c r="C65" s="50"/>
      <c r="D65" s="50"/>
      <c r="E65" s="37" t="e" cm="1">
        <f t="array" ref="E65">_xlfn.IFS(B65&lt;=Application!$E$39,Application!$E$43,B65&lt;=SUM(Application!$E$39,Application!$F$39),Application!$F$43,B65&lt;=SUM(Application!$E$39:$G$39),Application!$G$43)</f>
        <v>#N/A</v>
      </c>
      <c r="F65" s="37" t="e" cm="1">
        <f t="array" ref="F65">_xlfn.IFS(B65&lt;=Application!$E$39,Application!$E$41,B65&lt;=SUM(Application!$E$39,Application!$F$39),Application!$F$41,B65&lt;=SUM(Application!$E$39:$G$39),Application!$G$41)</f>
        <v>#N/A</v>
      </c>
      <c r="G65" s="37" t="e" cm="1">
        <f t="array" ref="G65">_xlfn.IFS(B65&lt;=Application!$E$39,Application!$E$50,B65&lt;=SUM(Application!$E$39,Application!$F$39),Application!$F$50,B65&lt;=SUM(Application!$E$39:$G$39),Application!$G$50)</f>
        <v>#N/A</v>
      </c>
      <c r="H65" s="37" t="e" cm="1">
        <f t="array" ref="H65">_xlfn.IFS(B65&lt;=Application!$E$39,Application!$E$44,B65&lt;=SUM(Application!$E$39,Application!$F$39),Application!$F$44,B65&lt;=SUM(Application!$E$39:$G$39),Application!$G$44)</f>
        <v>#N/A</v>
      </c>
      <c r="I65" s="50"/>
      <c r="J65">
        <f>IF(AND(SUM(Application!$E$39:$G$39)&gt;='FSE IDs'!B65,$K$9=1),1,0)</f>
        <v>0</v>
      </c>
    </row>
    <row r="66" spans="2:10">
      <c r="B66">
        <v>57</v>
      </c>
      <c r="C66" s="50"/>
      <c r="D66" s="50"/>
      <c r="E66" s="37" t="e" cm="1">
        <f t="array" ref="E66">_xlfn.IFS(B66&lt;=Application!$E$39,Application!$E$43,B66&lt;=SUM(Application!$E$39,Application!$F$39),Application!$F$43,B66&lt;=SUM(Application!$E$39:$G$39),Application!$G$43)</f>
        <v>#N/A</v>
      </c>
      <c r="F66" s="37" t="e" cm="1">
        <f t="array" ref="F66">_xlfn.IFS(B66&lt;=Application!$E$39,Application!$E$41,B66&lt;=SUM(Application!$E$39,Application!$F$39),Application!$F$41,B66&lt;=SUM(Application!$E$39:$G$39),Application!$G$41)</f>
        <v>#N/A</v>
      </c>
      <c r="G66" s="37" t="e" cm="1">
        <f t="array" ref="G66">_xlfn.IFS(B66&lt;=Application!$E$39,Application!$E$50,B66&lt;=SUM(Application!$E$39,Application!$F$39),Application!$F$50,B66&lt;=SUM(Application!$E$39:$G$39),Application!$G$50)</f>
        <v>#N/A</v>
      </c>
      <c r="H66" s="37" t="e" cm="1">
        <f t="array" ref="H66">_xlfn.IFS(B66&lt;=Application!$E$39,Application!$E$44,B66&lt;=SUM(Application!$E$39,Application!$F$39),Application!$F$44,B66&lt;=SUM(Application!$E$39:$G$39),Application!$G$44)</f>
        <v>#N/A</v>
      </c>
      <c r="I66" s="50"/>
      <c r="J66">
        <f>IF(AND(SUM(Application!$E$39:$G$39)&gt;='FSE IDs'!B66,$K$9=1),1,0)</f>
        <v>0</v>
      </c>
    </row>
    <row r="67" spans="2:10">
      <c r="B67">
        <v>58</v>
      </c>
      <c r="C67" s="50"/>
      <c r="D67" s="50"/>
      <c r="E67" s="37" t="e" cm="1">
        <f t="array" ref="E67">_xlfn.IFS(B67&lt;=Application!$E$39,Application!$E$43,B67&lt;=SUM(Application!$E$39,Application!$F$39),Application!$F$43,B67&lt;=SUM(Application!$E$39:$G$39),Application!$G$43)</f>
        <v>#N/A</v>
      </c>
      <c r="F67" s="37" t="e" cm="1">
        <f t="array" ref="F67">_xlfn.IFS(B67&lt;=Application!$E$39,Application!$E$41,B67&lt;=SUM(Application!$E$39,Application!$F$39),Application!$F$41,B67&lt;=SUM(Application!$E$39:$G$39),Application!$G$41)</f>
        <v>#N/A</v>
      </c>
      <c r="G67" s="37" t="e" cm="1">
        <f t="array" ref="G67">_xlfn.IFS(B67&lt;=Application!$E$39,Application!$E$50,B67&lt;=SUM(Application!$E$39,Application!$F$39),Application!$F$50,B67&lt;=SUM(Application!$E$39:$G$39),Application!$G$50)</f>
        <v>#N/A</v>
      </c>
      <c r="H67" s="37" t="e" cm="1">
        <f t="array" ref="H67">_xlfn.IFS(B67&lt;=Application!$E$39,Application!$E$44,B67&lt;=SUM(Application!$E$39,Application!$F$39),Application!$F$44,B67&lt;=SUM(Application!$E$39:$G$39),Application!$G$44)</f>
        <v>#N/A</v>
      </c>
      <c r="I67" s="50"/>
      <c r="J67">
        <f>IF(AND(SUM(Application!$E$39:$G$39)&gt;='FSE IDs'!B67,$K$9=1),1,0)</f>
        <v>0</v>
      </c>
    </row>
    <row r="68" spans="2:10">
      <c r="B68">
        <v>59</v>
      </c>
      <c r="C68" s="50"/>
      <c r="D68" s="50"/>
      <c r="E68" s="37" t="e" cm="1">
        <f t="array" ref="E68">_xlfn.IFS(B68&lt;=Application!$E$39,Application!$E$43,B68&lt;=SUM(Application!$E$39,Application!$F$39),Application!$F$43,B68&lt;=SUM(Application!$E$39:$G$39),Application!$G$43)</f>
        <v>#N/A</v>
      </c>
      <c r="F68" s="37" t="e" cm="1">
        <f t="array" ref="F68">_xlfn.IFS(B68&lt;=Application!$E$39,Application!$E$41,B68&lt;=SUM(Application!$E$39,Application!$F$39),Application!$F$41,B68&lt;=SUM(Application!$E$39:$G$39),Application!$G$41)</f>
        <v>#N/A</v>
      </c>
      <c r="G68" s="37" t="e" cm="1">
        <f t="array" ref="G68">_xlfn.IFS(B68&lt;=Application!$E$39,Application!$E$50,B68&lt;=SUM(Application!$E$39,Application!$F$39),Application!$F$50,B68&lt;=SUM(Application!$E$39:$G$39),Application!$G$50)</f>
        <v>#N/A</v>
      </c>
      <c r="H68" s="37" t="e" cm="1">
        <f t="array" ref="H68">_xlfn.IFS(B68&lt;=Application!$E$39,Application!$E$44,B68&lt;=SUM(Application!$E$39,Application!$F$39),Application!$F$44,B68&lt;=SUM(Application!$E$39:$G$39),Application!$G$44)</f>
        <v>#N/A</v>
      </c>
      <c r="I68" s="50"/>
      <c r="J68">
        <f>IF(AND(SUM(Application!$E$39:$G$39)&gt;='FSE IDs'!B68,$K$9=1),1,0)</f>
        <v>0</v>
      </c>
    </row>
    <row r="69" spans="2:10">
      <c r="B69">
        <v>60</v>
      </c>
      <c r="C69" s="50"/>
      <c r="D69" s="50"/>
      <c r="E69" s="37" t="e" cm="1">
        <f t="array" ref="E69">_xlfn.IFS(B69&lt;=Application!$E$39,Application!$E$43,B69&lt;=SUM(Application!$E$39,Application!$F$39),Application!$F$43,B69&lt;=SUM(Application!$E$39:$G$39),Application!$G$43)</f>
        <v>#N/A</v>
      </c>
      <c r="F69" s="37" t="e" cm="1">
        <f t="array" ref="F69">_xlfn.IFS(B69&lt;=Application!$E$39,Application!$E$41,B69&lt;=SUM(Application!$E$39,Application!$F$39),Application!$F$41,B69&lt;=SUM(Application!$E$39:$G$39),Application!$G$41)</f>
        <v>#N/A</v>
      </c>
      <c r="G69" s="37" t="e" cm="1">
        <f t="array" ref="G69">_xlfn.IFS(B69&lt;=Application!$E$39,Application!$E$50,B69&lt;=SUM(Application!$E$39,Application!$F$39),Application!$F$50,B69&lt;=SUM(Application!$E$39:$G$39),Application!$G$50)</f>
        <v>#N/A</v>
      </c>
      <c r="H69" s="37" t="e" cm="1">
        <f t="array" ref="H69">_xlfn.IFS(B69&lt;=Application!$E$39,Application!$E$44,B69&lt;=SUM(Application!$E$39,Application!$F$39),Application!$F$44,B69&lt;=SUM(Application!$E$39:$G$39),Application!$G$44)</f>
        <v>#N/A</v>
      </c>
      <c r="I69" s="50"/>
      <c r="J69">
        <f>IF(AND(SUM(Application!$E$39:$G$39)&gt;='FSE IDs'!B69,$K$9=1),1,0)</f>
        <v>0</v>
      </c>
    </row>
    <row r="70" spans="2:10">
      <c r="B70">
        <v>61</v>
      </c>
      <c r="C70" s="50"/>
      <c r="D70" s="50"/>
      <c r="E70" s="37" t="e" cm="1">
        <f t="array" ref="E70">_xlfn.IFS(B70&lt;=Application!$E$39,Application!$E$43,B70&lt;=SUM(Application!$E$39,Application!$F$39),Application!$F$43,B70&lt;=SUM(Application!$E$39:$G$39),Application!$G$43)</f>
        <v>#N/A</v>
      </c>
      <c r="F70" s="37" t="e" cm="1">
        <f t="array" ref="F70">_xlfn.IFS(B70&lt;=Application!$E$39,Application!$E$41,B70&lt;=SUM(Application!$E$39,Application!$F$39),Application!$F$41,B70&lt;=SUM(Application!$E$39:$G$39),Application!$G$41)</f>
        <v>#N/A</v>
      </c>
      <c r="G70" s="37" t="e" cm="1">
        <f t="array" ref="G70">_xlfn.IFS(B70&lt;=Application!$E$39,Application!$E$50,B70&lt;=SUM(Application!$E$39,Application!$F$39),Application!$F$50,B70&lt;=SUM(Application!$E$39:$G$39),Application!$G$50)</f>
        <v>#N/A</v>
      </c>
      <c r="H70" s="37" t="e" cm="1">
        <f t="array" ref="H70">_xlfn.IFS(B70&lt;=Application!$E$39,Application!$E$44,B70&lt;=SUM(Application!$E$39,Application!$F$39),Application!$F$44,B70&lt;=SUM(Application!$E$39:$G$39),Application!$G$44)</f>
        <v>#N/A</v>
      </c>
      <c r="I70" s="50"/>
      <c r="J70">
        <f>IF(AND(SUM(Application!$E$39:$G$39)&gt;='FSE IDs'!B70,$K$9=1),1,0)</f>
        <v>0</v>
      </c>
    </row>
    <row r="71" spans="2:10">
      <c r="B71">
        <v>62</v>
      </c>
      <c r="C71" s="50"/>
      <c r="D71" s="50"/>
      <c r="E71" s="37" t="e" cm="1">
        <f t="array" ref="E71">_xlfn.IFS(B71&lt;=Application!$E$39,Application!$E$43,B71&lt;=SUM(Application!$E$39,Application!$F$39),Application!$F$43,B71&lt;=SUM(Application!$E$39:$G$39),Application!$G$43)</f>
        <v>#N/A</v>
      </c>
      <c r="F71" s="37" t="e" cm="1">
        <f t="array" ref="F71">_xlfn.IFS(B71&lt;=Application!$E$39,Application!$E$41,B71&lt;=SUM(Application!$E$39,Application!$F$39),Application!$F$41,B71&lt;=SUM(Application!$E$39:$G$39),Application!$G$41)</f>
        <v>#N/A</v>
      </c>
      <c r="G71" s="37" t="e" cm="1">
        <f t="array" ref="G71">_xlfn.IFS(B71&lt;=Application!$E$39,Application!$E$50,B71&lt;=SUM(Application!$E$39,Application!$F$39),Application!$F$50,B71&lt;=SUM(Application!$E$39:$G$39),Application!$G$50)</f>
        <v>#N/A</v>
      </c>
      <c r="H71" s="37" t="e" cm="1">
        <f t="array" ref="H71">_xlfn.IFS(B71&lt;=Application!$E$39,Application!$E$44,B71&lt;=SUM(Application!$E$39,Application!$F$39),Application!$F$44,B71&lt;=SUM(Application!$E$39:$G$39),Application!$G$44)</f>
        <v>#N/A</v>
      </c>
      <c r="I71" s="50"/>
      <c r="J71">
        <f>IF(AND(SUM(Application!$E$39:$G$39)&gt;='FSE IDs'!B71,$K$9=1),1,0)</f>
        <v>0</v>
      </c>
    </row>
    <row r="72" spans="2:10">
      <c r="B72">
        <v>63</v>
      </c>
      <c r="C72" s="50"/>
      <c r="D72" s="50"/>
      <c r="E72" s="37" t="e" cm="1">
        <f t="array" ref="E72">_xlfn.IFS(B72&lt;=Application!$E$39,Application!$E$43,B72&lt;=SUM(Application!$E$39,Application!$F$39),Application!$F$43,B72&lt;=SUM(Application!$E$39:$G$39),Application!$G$43)</f>
        <v>#N/A</v>
      </c>
      <c r="F72" s="37" t="e" cm="1">
        <f t="array" ref="F72">_xlfn.IFS(B72&lt;=Application!$E$39,Application!$E$41,B72&lt;=SUM(Application!$E$39,Application!$F$39),Application!$F$41,B72&lt;=SUM(Application!$E$39:$G$39),Application!$G$41)</f>
        <v>#N/A</v>
      </c>
      <c r="G72" s="37" t="e" cm="1">
        <f t="array" ref="G72">_xlfn.IFS(B72&lt;=Application!$E$39,Application!$E$50,B72&lt;=SUM(Application!$E$39,Application!$F$39),Application!$F$50,B72&lt;=SUM(Application!$E$39:$G$39),Application!$G$50)</f>
        <v>#N/A</v>
      </c>
      <c r="H72" s="37" t="e" cm="1">
        <f t="array" ref="H72">_xlfn.IFS(B72&lt;=Application!$E$39,Application!$E$44,B72&lt;=SUM(Application!$E$39,Application!$F$39),Application!$F$44,B72&lt;=SUM(Application!$E$39:$G$39),Application!$G$44)</f>
        <v>#N/A</v>
      </c>
      <c r="I72" s="50"/>
      <c r="J72">
        <f>IF(AND(SUM(Application!$E$39:$G$39)&gt;='FSE IDs'!B72,$K$9=1),1,0)</f>
        <v>0</v>
      </c>
    </row>
    <row r="73" spans="2:10">
      <c r="B73">
        <v>64</v>
      </c>
      <c r="C73" s="50"/>
      <c r="D73" s="50"/>
      <c r="E73" s="37" t="e" cm="1">
        <f t="array" ref="E73">_xlfn.IFS(B73&lt;=Application!$E$39,Application!$E$43,B73&lt;=SUM(Application!$E$39,Application!$F$39),Application!$F$43,B73&lt;=SUM(Application!$E$39:$G$39),Application!$G$43)</f>
        <v>#N/A</v>
      </c>
      <c r="F73" s="37" t="e" cm="1">
        <f t="array" ref="F73">_xlfn.IFS(B73&lt;=Application!$E$39,Application!$E$41,B73&lt;=SUM(Application!$E$39,Application!$F$39),Application!$F$41,B73&lt;=SUM(Application!$E$39:$G$39),Application!$G$41)</f>
        <v>#N/A</v>
      </c>
      <c r="G73" s="37" t="e" cm="1">
        <f t="array" ref="G73">_xlfn.IFS(B73&lt;=Application!$E$39,Application!$E$50,B73&lt;=SUM(Application!$E$39,Application!$F$39),Application!$F$50,B73&lt;=SUM(Application!$E$39:$G$39),Application!$G$50)</f>
        <v>#N/A</v>
      </c>
      <c r="H73" s="37" t="e" cm="1">
        <f t="array" ref="H73">_xlfn.IFS(B73&lt;=Application!$E$39,Application!$E$44,B73&lt;=SUM(Application!$E$39,Application!$F$39),Application!$F$44,B73&lt;=SUM(Application!$E$39:$G$39),Application!$G$44)</f>
        <v>#N/A</v>
      </c>
      <c r="I73" s="50"/>
      <c r="J73">
        <f>IF(AND(SUM(Application!$E$39:$G$39)&gt;='FSE IDs'!B73,$K$9=1),1,0)</f>
        <v>0</v>
      </c>
    </row>
    <row r="74" spans="2:10">
      <c r="B74">
        <v>65</v>
      </c>
      <c r="C74" s="50"/>
      <c r="D74" s="50"/>
      <c r="E74" s="37" t="e" cm="1">
        <f t="array" ref="E74">_xlfn.IFS(B74&lt;=Application!$E$39,Application!$E$43,B74&lt;=SUM(Application!$E$39,Application!$F$39),Application!$F$43,B74&lt;=SUM(Application!$E$39:$G$39),Application!$G$43)</f>
        <v>#N/A</v>
      </c>
      <c r="F74" s="37" t="e" cm="1">
        <f t="array" ref="F74">_xlfn.IFS(B74&lt;=Application!$E$39,Application!$E$41,B74&lt;=SUM(Application!$E$39,Application!$F$39),Application!$F$41,B74&lt;=SUM(Application!$E$39:$G$39),Application!$G$41)</f>
        <v>#N/A</v>
      </c>
      <c r="G74" s="37" t="e" cm="1">
        <f t="array" ref="G74">_xlfn.IFS(B74&lt;=Application!$E$39,Application!$E$50,B74&lt;=SUM(Application!$E$39,Application!$F$39),Application!$F$50,B74&lt;=SUM(Application!$E$39:$G$39),Application!$G$50)</f>
        <v>#N/A</v>
      </c>
      <c r="H74" s="37" t="e" cm="1">
        <f t="array" ref="H74">_xlfn.IFS(B74&lt;=Application!$E$39,Application!$E$44,B74&lt;=SUM(Application!$E$39,Application!$F$39),Application!$F$44,B74&lt;=SUM(Application!$E$39:$G$39),Application!$G$44)</f>
        <v>#N/A</v>
      </c>
      <c r="I74" s="50"/>
      <c r="J74">
        <f>IF(AND(SUM(Application!$E$39:$G$39)&gt;='FSE IDs'!B74,$K$9=1),1,0)</f>
        <v>0</v>
      </c>
    </row>
    <row r="75" spans="2:10">
      <c r="B75">
        <v>66</v>
      </c>
      <c r="C75" s="50"/>
      <c r="D75" s="50"/>
      <c r="E75" s="37" t="e" cm="1">
        <f t="array" ref="E75">_xlfn.IFS(B75&lt;=Application!$E$39,Application!$E$43,B75&lt;=SUM(Application!$E$39,Application!$F$39),Application!$F$43,B75&lt;=SUM(Application!$E$39:$G$39),Application!$G$43)</f>
        <v>#N/A</v>
      </c>
      <c r="F75" s="37" t="e" cm="1">
        <f t="array" ref="F75">_xlfn.IFS(B75&lt;=Application!$E$39,Application!$E$41,B75&lt;=SUM(Application!$E$39,Application!$F$39),Application!$F$41,B75&lt;=SUM(Application!$E$39:$G$39),Application!$G$41)</f>
        <v>#N/A</v>
      </c>
      <c r="G75" s="37" t="e" cm="1">
        <f t="array" ref="G75">_xlfn.IFS(B75&lt;=Application!$E$39,Application!$E$50,B75&lt;=SUM(Application!$E$39,Application!$F$39),Application!$F$50,B75&lt;=SUM(Application!$E$39:$G$39),Application!$G$50)</f>
        <v>#N/A</v>
      </c>
      <c r="H75" s="37" t="e" cm="1">
        <f t="array" ref="H75">_xlfn.IFS(B75&lt;=Application!$E$39,Application!$E$44,B75&lt;=SUM(Application!$E$39,Application!$F$39),Application!$F$44,B75&lt;=SUM(Application!$E$39:$G$39),Application!$G$44)</f>
        <v>#N/A</v>
      </c>
      <c r="I75" s="50"/>
      <c r="J75">
        <f>IF(AND(SUM(Application!$E$39:$G$39)&gt;='FSE IDs'!B75,$K$9=1),1,0)</f>
        <v>0</v>
      </c>
    </row>
    <row r="76" spans="2:10">
      <c r="B76">
        <v>67</v>
      </c>
      <c r="C76" s="50"/>
      <c r="D76" s="50"/>
      <c r="E76" s="37" t="e" cm="1">
        <f t="array" ref="E76">_xlfn.IFS(B76&lt;=Application!$E$39,Application!$E$43,B76&lt;=SUM(Application!$E$39,Application!$F$39),Application!$F$43,B76&lt;=SUM(Application!$E$39:$G$39),Application!$G$43)</f>
        <v>#N/A</v>
      </c>
      <c r="F76" s="37" t="e" cm="1">
        <f t="array" ref="F76">_xlfn.IFS(B76&lt;=Application!$E$39,Application!$E$41,B76&lt;=SUM(Application!$E$39,Application!$F$39),Application!$F$41,B76&lt;=SUM(Application!$E$39:$G$39),Application!$G$41)</f>
        <v>#N/A</v>
      </c>
      <c r="G76" s="37" t="e" cm="1">
        <f t="array" ref="G76">_xlfn.IFS(B76&lt;=Application!$E$39,Application!$E$50,B76&lt;=SUM(Application!$E$39,Application!$F$39),Application!$F$50,B76&lt;=SUM(Application!$E$39:$G$39),Application!$G$50)</f>
        <v>#N/A</v>
      </c>
      <c r="H76" s="37" t="e" cm="1">
        <f t="array" ref="H76">_xlfn.IFS(B76&lt;=Application!$E$39,Application!$E$44,B76&lt;=SUM(Application!$E$39,Application!$F$39),Application!$F$44,B76&lt;=SUM(Application!$E$39:$G$39),Application!$G$44)</f>
        <v>#N/A</v>
      </c>
      <c r="I76" s="50"/>
      <c r="J76">
        <f>IF(AND(SUM(Application!$E$39:$G$39)&gt;='FSE IDs'!B76,$K$9=1),1,0)</f>
        <v>0</v>
      </c>
    </row>
    <row r="77" spans="2:10">
      <c r="B77">
        <v>68</v>
      </c>
      <c r="C77" s="50"/>
      <c r="D77" s="50"/>
      <c r="E77" s="37" t="e" cm="1">
        <f t="array" ref="E77">_xlfn.IFS(B77&lt;=Application!$E$39,Application!$E$43,B77&lt;=SUM(Application!$E$39,Application!$F$39),Application!$F$43,B77&lt;=SUM(Application!$E$39:$G$39),Application!$G$43)</f>
        <v>#N/A</v>
      </c>
      <c r="F77" s="37" t="e" cm="1">
        <f t="array" ref="F77">_xlfn.IFS(B77&lt;=Application!$E$39,Application!$E$41,B77&lt;=SUM(Application!$E$39,Application!$F$39),Application!$F$41,B77&lt;=SUM(Application!$E$39:$G$39),Application!$G$41)</f>
        <v>#N/A</v>
      </c>
      <c r="G77" s="37" t="e" cm="1">
        <f t="array" ref="G77">_xlfn.IFS(B77&lt;=Application!$E$39,Application!$E$50,B77&lt;=SUM(Application!$E$39,Application!$F$39),Application!$F$50,B77&lt;=SUM(Application!$E$39:$G$39),Application!$G$50)</f>
        <v>#N/A</v>
      </c>
      <c r="H77" s="37" t="e" cm="1">
        <f t="array" ref="H77">_xlfn.IFS(B77&lt;=Application!$E$39,Application!$E$44,B77&lt;=SUM(Application!$E$39,Application!$F$39),Application!$F$44,B77&lt;=SUM(Application!$E$39:$G$39),Application!$G$44)</f>
        <v>#N/A</v>
      </c>
      <c r="I77" s="50"/>
      <c r="J77">
        <f>IF(AND(SUM(Application!$E$39:$G$39)&gt;='FSE IDs'!B77,$K$9=1),1,0)</f>
        <v>0</v>
      </c>
    </row>
    <row r="78" spans="2:10">
      <c r="B78">
        <v>69</v>
      </c>
      <c r="C78" s="50"/>
      <c r="D78" s="50"/>
      <c r="E78" s="37" t="e" cm="1">
        <f t="array" ref="E78">_xlfn.IFS(B78&lt;=Application!$E$39,Application!$E$43,B78&lt;=SUM(Application!$E$39,Application!$F$39),Application!$F$43,B78&lt;=SUM(Application!$E$39:$G$39),Application!$G$43)</f>
        <v>#N/A</v>
      </c>
      <c r="F78" s="37" t="e" cm="1">
        <f t="array" ref="F78">_xlfn.IFS(B78&lt;=Application!$E$39,Application!$E$41,B78&lt;=SUM(Application!$E$39,Application!$F$39),Application!$F$41,B78&lt;=SUM(Application!$E$39:$G$39),Application!$G$41)</f>
        <v>#N/A</v>
      </c>
      <c r="G78" s="37" t="e" cm="1">
        <f t="array" ref="G78">_xlfn.IFS(B78&lt;=Application!$E$39,Application!$E$50,B78&lt;=SUM(Application!$E$39,Application!$F$39),Application!$F$50,B78&lt;=SUM(Application!$E$39:$G$39),Application!$G$50)</f>
        <v>#N/A</v>
      </c>
      <c r="H78" s="37" t="e" cm="1">
        <f t="array" ref="H78">_xlfn.IFS(B78&lt;=Application!$E$39,Application!$E$44,B78&lt;=SUM(Application!$E$39,Application!$F$39),Application!$F$44,B78&lt;=SUM(Application!$E$39:$G$39),Application!$G$44)</f>
        <v>#N/A</v>
      </c>
      <c r="I78" s="50"/>
      <c r="J78">
        <f>IF(AND(SUM(Application!$E$39:$G$39)&gt;='FSE IDs'!B78,$K$9=1),1,0)</f>
        <v>0</v>
      </c>
    </row>
    <row r="79" spans="2:10">
      <c r="B79">
        <v>70</v>
      </c>
      <c r="C79" s="50"/>
      <c r="D79" s="50"/>
      <c r="E79" s="37" t="e" cm="1">
        <f t="array" ref="E79">_xlfn.IFS(B79&lt;=Application!$E$39,Application!$E$43,B79&lt;=SUM(Application!$E$39,Application!$F$39),Application!$F$43,B79&lt;=SUM(Application!$E$39:$G$39),Application!$G$43)</f>
        <v>#N/A</v>
      </c>
      <c r="F79" s="37" t="e" cm="1">
        <f t="array" ref="F79">_xlfn.IFS(B79&lt;=Application!$E$39,Application!$E$41,B79&lt;=SUM(Application!$E$39,Application!$F$39),Application!$F$41,B79&lt;=SUM(Application!$E$39:$G$39),Application!$G$41)</f>
        <v>#N/A</v>
      </c>
      <c r="G79" s="37" t="e" cm="1">
        <f t="array" ref="G79">_xlfn.IFS(B79&lt;=Application!$E$39,Application!$E$50,B79&lt;=SUM(Application!$E$39,Application!$F$39),Application!$F$50,B79&lt;=SUM(Application!$E$39:$G$39),Application!$G$50)</f>
        <v>#N/A</v>
      </c>
      <c r="H79" s="37" t="e" cm="1">
        <f t="array" ref="H79">_xlfn.IFS(B79&lt;=Application!$E$39,Application!$E$44,B79&lt;=SUM(Application!$E$39,Application!$F$39),Application!$F$44,B79&lt;=SUM(Application!$E$39:$G$39),Application!$G$44)</f>
        <v>#N/A</v>
      </c>
      <c r="I79" s="50"/>
      <c r="J79">
        <f>IF(AND(SUM(Application!$E$39:$G$39)&gt;='FSE IDs'!B79,$K$9=1),1,0)</f>
        <v>0</v>
      </c>
    </row>
    <row r="80" spans="2:10">
      <c r="B80">
        <v>71</v>
      </c>
      <c r="C80" s="50"/>
      <c r="D80" s="50"/>
      <c r="E80" s="37" t="e" cm="1">
        <f t="array" ref="E80">_xlfn.IFS(B80&lt;=Application!$E$39,Application!$E$43,B80&lt;=SUM(Application!$E$39,Application!$F$39),Application!$F$43,B80&lt;=SUM(Application!$E$39:$G$39),Application!$G$43)</f>
        <v>#N/A</v>
      </c>
      <c r="F80" s="37" t="e" cm="1">
        <f t="array" ref="F80">_xlfn.IFS(B80&lt;=Application!$E$39,Application!$E$41,B80&lt;=SUM(Application!$E$39,Application!$F$39),Application!$F$41,B80&lt;=SUM(Application!$E$39:$G$39),Application!$G$41)</f>
        <v>#N/A</v>
      </c>
      <c r="G80" s="37" t="e" cm="1">
        <f t="array" ref="G80">_xlfn.IFS(B80&lt;=Application!$E$39,Application!$E$50,B80&lt;=SUM(Application!$E$39,Application!$F$39),Application!$F$50,B80&lt;=SUM(Application!$E$39:$G$39),Application!$G$50)</f>
        <v>#N/A</v>
      </c>
      <c r="H80" s="37" t="e" cm="1">
        <f t="array" ref="H80">_xlfn.IFS(B80&lt;=Application!$E$39,Application!$E$44,B80&lt;=SUM(Application!$E$39,Application!$F$39),Application!$F$44,B80&lt;=SUM(Application!$E$39:$G$39),Application!$G$44)</f>
        <v>#N/A</v>
      </c>
      <c r="I80" s="50"/>
      <c r="J80">
        <f>IF(AND(SUM(Application!$E$39:$G$39)&gt;='FSE IDs'!B80,$K$9=1),1,0)</f>
        <v>0</v>
      </c>
    </row>
    <row r="81" spans="2:10">
      <c r="B81">
        <v>72</v>
      </c>
      <c r="C81" s="50"/>
      <c r="D81" s="50"/>
      <c r="E81" s="37" t="e" cm="1">
        <f t="array" ref="E81">_xlfn.IFS(B81&lt;=Application!$E$39,Application!$E$43,B81&lt;=SUM(Application!$E$39,Application!$F$39),Application!$F$43,B81&lt;=SUM(Application!$E$39:$G$39),Application!$G$43)</f>
        <v>#N/A</v>
      </c>
      <c r="F81" s="37" t="e" cm="1">
        <f t="array" ref="F81">_xlfn.IFS(B81&lt;=Application!$E$39,Application!$E$41,B81&lt;=SUM(Application!$E$39,Application!$F$39),Application!$F$41,B81&lt;=SUM(Application!$E$39:$G$39),Application!$G$41)</f>
        <v>#N/A</v>
      </c>
      <c r="G81" s="37" t="e" cm="1">
        <f t="array" ref="G81">_xlfn.IFS(B81&lt;=Application!$E$39,Application!$E$50,B81&lt;=SUM(Application!$E$39,Application!$F$39),Application!$F$50,B81&lt;=SUM(Application!$E$39:$G$39),Application!$G$50)</f>
        <v>#N/A</v>
      </c>
      <c r="H81" s="37" t="e" cm="1">
        <f t="array" ref="H81">_xlfn.IFS(B81&lt;=Application!$E$39,Application!$E$44,B81&lt;=SUM(Application!$E$39,Application!$F$39),Application!$F$44,B81&lt;=SUM(Application!$E$39:$G$39),Application!$G$44)</f>
        <v>#N/A</v>
      </c>
      <c r="I81" s="50"/>
      <c r="J81">
        <f>IF(AND(SUM(Application!$E$39:$G$39)&gt;='FSE IDs'!B81,$K$9=1),1,0)</f>
        <v>0</v>
      </c>
    </row>
    <row r="82" spans="2:10">
      <c r="B82">
        <v>73</v>
      </c>
      <c r="C82" s="50"/>
      <c r="D82" s="50"/>
      <c r="E82" s="37" t="e" cm="1">
        <f t="array" ref="E82">_xlfn.IFS(B82&lt;=Application!$E$39,Application!$E$43,B82&lt;=SUM(Application!$E$39,Application!$F$39),Application!$F$43,B82&lt;=SUM(Application!$E$39:$G$39),Application!$G$43)</f>
        <v>#N/A</v>
      </c>
      <c r="F82" s="37" t="e" cm="1">
        <f t="array" ref="F82">_xlfn.IFS(B82&lt;=Application!$E$39,Application!$E$41,B82&lt;=SUM(Application!$E$39,Application!$F$39),Application!$F$41,B82&lt;=SUM(Application!$E$39:$G$39),Application!$G$41)</f>
        <v>#N/A</v>
      </c>
      <c r="G82" s="37" t="e" cm="1">
        <f t="array" ref="G82">_xlfn.IFS(B82&lt;=Application!$E$39,Application!$E$50,B82&lt;=SUM(Application!$E$39,Application!$F$39),Application!$F$50,B82&lt;=SUM(Application!$E$39:$G$39),Application!$G$50)</f>
        <v>#N/A</v>
      </c>
      <c r="H82" s="37" t="e" cm="1">
        <f t="array" ref="H82">_xlfn.IFS(B82&lt;=Application!$E$39,Application!$E$44,B82&lt;=SUM(Application!$E$39,Application!$F$39),Application!$F$44,B82&lt;=SUM(Application!$E$39:$G$39),Application!$G$44)</f>
        <v>#N/A</v>
      </c>
      <c r="I82" s="50"/>
      <c r="J82">
        <f>IF(AND(SUM(Application!$E$39:$G$39)&gt;='FSE IDs'!B82,$K$9=1),1,0)</f>
        <v>0</v>
      </c>
    </row>
    <row r="83" spans="2:10">
      <c r="B83">
        <v>74</v>
      </c>
      <c r="C83" s="50"/>
      <c r="D83" s="50"/>
      <c r="E83" s="37" t="e" cm="1">
        <f t="array" ref="E83">_xlfn.IFS(B83&lt;=Application!$E$39,Application!$E$43,B83&lt;=SUM(Application!$E$39,Application!$F$39),Application!$F$43,B83&lt;=SUM(Application!$E$39:$G$39),Application!$G$43)</f>
        <v>#N/A</v>
      </c>
      <c r="F83" s="37" t="e" cm="1">
        <f t="array" ref="F83">_xlfn.IFS(B83&lt;=Application!$E$39,Application!$E$41,B83&lt;=SUM(Application!$E$39,Application!$F$39),Application!$F$41,B83&lt;=SUM(Application!$E$39:$G$39),Application!$G$41)</f>
        <v>#N/A</v>
      </c>
      <c r="G83" s="37" t="e" cm="1">
        <f t="array" ref="G83">_xlfn.IFS(B83&lt;=Application!$E$39,Application!$E$50,B83&lt;=SUM(Application!$E$39,Application!$F$39),Application!$F$50,B83&lt;=SUM(Application!$E$39:$G$39),Application!$G$50)</f>
        <v>#N/A</v>
      </c>
      <c r="H83" s="37" t="e" cm="1">
        <f t="array" ref="H83">_xlfn.IFS(B83&lt;=Application!$E$39,Application!$E$44,B83&lt;=SUM(Application!$E$39,Application!$F$39),Application!$F$44,B83&lt;=SUM(Application!$E$39:$G$39),Application!$G$44)</f>
        <v>#N/A</v>
      </c>
      <c r="I83" s="50"/>
      <c r="J83">
        <f>IF(AND(SUM(Application!$E$39:$G$39)&gt;='FSE IDs'!B83,$K$9=1),1,0)</f>
        <v>0</v>
      </c>
    </row>
    <row r="84" spans="2:10">
      <c r="B84">
        <v>75</v>
      </c>
      <c r="C84" s="50"/>
      <c r="D84" s="50"/>
      <c r="E84" s="37" t="e" cm="1">
        <f t="array" ref="E84">_xlfn.IFS(B84&lt;=Application!$E$39,Application!$E$43,B84&lt;=SUM(Application!$E$39,Application!$F$39),Application!$F$43,B84&lt;=SUM(Application!$E$39:$G$39),Application!$G$43)</f>
        <v>#N/A</v>
      </c>
      <c r="F84" s="37" t="e" cm="1">
        <f t="array" ref="F84">_xlfn.IFS(B84&lt;=Application!$E$39,Application!$E$41,B84&lt;=SUM(Application!$E$39,Application!$F$39),Application!$F$41,B84&lt;=SUM(Application!$E$39:$G$39),Application!$G$41)</f>
        <v>#N/A</v>
      </c>
      <c r="G84" s="37" t="e" cm="1">
        <f t="array" ref="G84">_xlfn.IFS(B84&lt;=Application!$E$39,Application!$E$50,B84&lt;=SUM(Application!$E$39,Application!$F$39),Application!$F$50,B84&lt;=SUM(Application!$E$39:$G$39),Application!$G$50)</f>
        <v>#N/A</v>
      </c>
      <c r="H84" s="37" t="e" cm="1">
        <f t="array" ref="H84">_xlfn.IFS(B84&lt;=Application!$E$39,Application!$E$44,B84&lt;=SUM(Application!$E$39,Application!$F$39),Application!$F$44,B84&lt;=SUM(Application!$E$39:$G$39),Application!$G$44)</f>
        <v>#N/A</v>
      </c>
      <c r="I84" s="50"/>
      <c r="J84">
        <f>IF(AND(SUM(Application!$E$39:$G$39)&gt;='FSE IDs'!B84,$K$9=1),1,0)</f>
        <v>0</v>
      </c>
    </row>
    <row r="85" spans="2:10">
      <c r="B85">
        <v>76</v>
      </c>
      <c r="C85" s="50"/>
      <c r="D85" s="50"/>
      <c r="E85" s="37" t="e" cm="1">
        <f t="array" ref="E85">_xlfn.IFS(B85&lt;=Application!$E$39,Application!$E$43,B85&lt;=SUM(Application!$E$39,Application!$F$39),Application!$F$43,B85&lt;=SUM(Application!$E$39:$G$39),Application!$G$43)</f>
        <v>#N/A</v>
      </c>
      <c r="F85" s="37" t="e" cm="1">
        <f t="array" ref="F85">_xlfn.IFS(B85&lt;=Application!$E$39,Application!$E$41,B85&lt;=SUM(Application!$E$39,Application!$F$39),Application!$F$41,B85&lt;=SUM(Application!$E$39:$G$39),Application!$G$41)</f>
        <v>#N/A</v>
      </c>
      <c r="G85" s="37" t="e" cm="1">
        <f t="array" ref="G85">_xlfn.IFS(B85&lt;=Application!$E$39,Application!$E$50,B85&lt;=SUM(Application!$E$39,Application!$F$39),Application!$F$50,B85&lt;=SUM(Application!$E$39:$G$39),Application!$G$50)</f>
        <v>#N/A</v>
      </c>
      <c r="H85" s="37" t="e" cm="1">
        <f t="array" ref="H85">_xlfn.IFS(B85&lt;=Application!$E$39,Application!$E$44,B85&lt;=SUM(Application!$E$39,Application!$F$39),Application!$F$44,B85&lt;=SUM(Application!$E$39:$G$39),Application!$G$44)</f>
        <v>#N/A</v>
      </c>
      <c r="I85" s="50"/>
      <c r="J85">
        <f>IF(AND(SUM(Application!$E$39:$G$39)&gt;='FSE IDs'!B85,$K$9=1),1,0)</f>
        <v>0</v>
      </c>
    </row>
    <row r="86" spans="2:10">
      <c r="B86">
        <v>77</v>
      </c>
      <c r="C86" s="50"/>
      <c r="D86" s="50"/>
      <c r="E86" s="37" t="e" cm="1">
        <f t="array" ref="E86">_xlfn.IFS(B86&lt;=Application!$E$39,Application!$E$43,B86&lt;=SUM(Application!$E$39,Application!$F$39),Application!$F$43,B86&lt;=SUM(Application!$E$39:$G$39),Application!$G$43)</f>
        <v>#N/A</v>
      </c>
      <c r="F86" s="37" t="e" cm="1">
        <f t="array" ref="F86">_xlfn.IFS(B86&lt;=Application!$E$39,Application!$E$41,B86&lt;=SUM(Application!$E$39,Application!$F$39),Application!$F$41,B86&lt;=SUM(Application!$E$39:$G$39),Application!$G$41)</f>
        <v>#N/A</v>
      </c>
      <c r="G86" s="37" t="e" cm="1">
        <f t="array" ref="G86">_xlfn.IFS(B86&lt;=Application!$E$39,Application!$E$50,B86&lt;=SUM(Application!$E$39,Application!$F$39),Application!$F$50,B86&lt;=SUM(Application!$E$39:$G$39),Application!$G$50)</f>
        <v>#N/A</v>
      </c>
      <c r="H86" s="37" t="e" cm="1">
        <f t="array" ref="H86">_xlfn.IFS(B86&lt;=Application!$E$39,Application!$E$44,B86&lt;=SUM(Application!$E$39,Application!$F$39),Application!$F$44,B86&lt;=SUM(Application!$E$39:$G$39),Application!$G$44)</f>
        <v>#N/A</v>
      </c>
      <c r="I86" s="50"/>
      <c r="J86">
        <f>IF(AND(SUM(Application!$E$39:$G$39)&gt;='FSE IDs'!B86,$K$9=1),1,0)</f>
        <v>0</v>
      </c>
    </row>
    <row r="87" spans="2:10">
      <c r="B87">
        <v>78</v>
      </c>
      <c r="C87" s="50"/>
      <c r="D87" s="50"/>
      <c r="E87" s="37" t="e" cm="1">
        <f t="array" ref="E87">_xlfn.IFS(B87&lt;=Application!$E$39,Application!$E$43,B87&lt;=SUM(Application!$E$39,Application!$F$39),Application!$F$43,B87&lt;=SUM(Application!$E$39:$G$39),Application!$G$43)</f>
        <v>#N/A</v>
      </c>
      <c r="F87" s="37" t="e" cm="1">
        <f t="array" ref="F87">_xlfn.IFS(B87&lt;=Application!$E$39,Application!$E$41,B87&lt;=SUM(Application!$E$39,Application!$F$39),Application!$F$41,B87&lt;=SUM(Application!$E$39:$G$39),Application!$G$41)</f>
        <v>#N/A</v>
      </c>
      <c r="G87" s="37" t="e" cm="1">
        <f t="array" ref="G87">_xlfn.IFS(B87&lt;=Application!$E$39,Application!$E$50,B87&lt;=SUM(Application!$E$39,Application!$F$39),Application!$F$50,B87&lt;=SUM(Application!$E$39:$G$39),Application!$G$50)</f>
        <v>#N/A</v>
      </c>
      <c r="H87" s="37" t="e" cm="1">
        <f t="array" ref="H87">_xlfn.IFS(B87&lt;=Application!$E$39,Application!$E$44,B87&lt;=SUM(Application!$E$39,Application!$F$39),Application!$F$44,B87&lt;=SUM(Application!$E$39:$G$39),Application!$G$44)</f>
        <v>#N/A</v>
      </c>
      <c r="I87" s="50"/>
      <c r="J87">
        <f>IF(AND(SUM(Application!$E$39:$G$39)&gt;='FSE IDs'!B87,$K$9=1),1,0)</f>
        <v>0</v>
      </c>
    </row>
    <row r="88" spans="2:10">
      <c r="B88">
        <v>79</v>
      </c>
      <c r="C88" s="50"/>
      <c r="D88" s="50"/>
      <c r="E88" s="37" t="e" cm="1">
        <f t="array" ref="E88">_xlfn.IFS(B88&lt;=Application!$E$39,Application!$E$43,B88&lt;=SUM(Application!$E$39,Application!$F$39),Application!$F$43,B88&lt;=SUM(Application!$E$39:$G$39),Application!$G$43)</f>
        <v>#N/A</v>
      </c>
      <c r="F88" s="37" t="e" cm="1">
        <f t="array" ref="F88">_xlfn.IFS(B88&lt;=Application!$E$39,Application!$E$41,B88&lt;=SUM(Application!$E$39,Application!$F$39),Application!$F$41,B88&lt;=SUM(Application!$E$39:$G$39),Application!$G$41)</f>
        <v>#N/A</v>
      </c>
      <c r="G88" s="37" t="e" cm="1">
        <f t="array" ref="G88">_xlfn.IFS(B88&lt;=Application!$E$39,Application!$E$50,B88&lt;=SUM(Application!$E$39,Application!$F$39),Application!$F$50,B88&lt;=SUM(Application!$E$39:$G$39),Application!$G$50)</f>
        <v>#N/A</v>
      </c>
      <c r="H88" s="37" t="e" cm="1">
        <f t="array" ref="H88">_xlfn.IFS(B88&lt;=Application!$E$39,Application!$E$44,B88&lt;=SUM(Application!$E$39,Application!$F$39),Application!$F$44,B88&lt;=SUM(Application!$E$39:$G$39),Application!$G$44)</f>
        <v>#N/A</v>
      </c>
      <c r="I88" s="50"/>
      <c r="J88">
        <f>IF(AND(SUM(Application!$E$39:$G$39)&gt;='FSE IDs'!B88,$K$9=1),1,0)</f>
        <v>0</v>
      </c>
    </row>
    <row r="89" spans="2:10">
      <c r="B89">
        <v>80</v>
      </c>
      <c r="C89" s="50"/>
      <c r="D89" s="50"/>
      <c r="E89" s="37" t="e" cm="1">
        <f t="array" ref="E89">_xlfn.IFS(B89&lt;=Application!$E$39,Application!$E$43,B89&lt;=SUM(Application!$E$39,Application!$F$39),Application!$F$43,B89&lt;=SUM(Application!$E$39:$G$39),Application!$G$43)</f>
        <v>#N/A</v>
      </c>
      <c r="F89" s="37" t="e" cm="1">
        <f t="array" ref="F89">_xlfn.IFS(B89&lt;=Application!$E$39,Application!$E$41,B89&lt;=SUM(Application!$E$39,Application!$F$39),Application!$F$41,B89&lt;=SUM(Application!$E$39:$G$39),Application!$G$41)</f>
        <v>#N/A</v>
      </c>
      <c r="G89" s="37" t="e" cm="1">
        <f t="array" ref="G89">_xlfn.IFS(B89&lt;=Application!$E$39,Application!$E$50,B89&lt;=SUM(Application!$E$39,Application!$F$39),Application!$F$50,B89&lt;=SUM(Application!$E$39:$G$39),Application!$G$50)</f>
        <v>#N/A</v>
      </c>
      <c r="H89" s="37" t="e" cm="1">
        <f t="array" ref="H89">_xlfn.IFS(B89&lt;=Application!$E$39,Application!$E$44,B89&lt;=SUM(Application!$E$39,Application!$F$39),Application!$F$44,B89&lt;=SUM(Application!$E$39:$G$39),Application!$G$44)</f>
        <v>#N/A</v>
      </c>
      <c r="I89" s="50"/>
      <c r="J89">
        <f>IF(AND(SUM(Application!$E$39:$G$39)&gt;='FSE IDs'!B89,$K$9=1),1,0)</f>
        <v>0</v>
      </c>
    </row>
    <row r="90" spans="2:10">
      <c r="B90">
        <v>81</v>
      </c>
      <c r="C90" s="50"/>
      <c r="D90" s="50"/>
      <c r="E90" s="37" t="e" cm="1">
        <f t="array" ref="E90">_xlfn.IFS(B90&lt;=Application!$E$39,Application!$E$43,B90&lt;=SUM(Application!$E$39,Application!$F$39),Application!$F$43,B90&lt;=SUM(Application!$E$39:$G$39),Application!$G$43)</f>
        <v>#N/A</v>
      </c>
      <c r="F90" s="37" t="e" cm="1">
        <f t="array" ref="F90">_xlfn.IFS(B90&lt;=Application!$E$39,Application!$E$41,B90&lt;=SUM(Application!$E$39,Application!$F$39),Application!$F$41,B90&lt;=SUM(Application!$E$39:$G$39),Application!$G$41)</f>
        <v>#N/A</v>
      </c>
      <c r="G90" s="37" t="e" cm="1">
        <f t="array" ref="G90">_xlfn.IFS(B90&lt;=Application!$E$39,Application!$E$50,B90&lt;=SUM(Application!$E$39,Application!$F$39),Application!$F$50,B90&lt;=SUM(Application!$E$39:$G$39),Application!$G$50)</f>
        <v>#N/A</v>
      </c>
      <c r="H90" s="37" t="e" cm="1">
        <f t="array" ref="H90">_xlfn.IFS(B90&lt;=Application!$E$39,Application!$E$44,B90&lt;=SUM(Application!$E$39,Application!$F$39),Application!$F$44,B90&lt;=SUM(Application!$E$39:$G$39),Application!$G$44)</f>
        <v>#N/A</v>
      </c>
      <c r="I90" s="50"/>
      <c r="J90">
        <f>IF(AND(SUM(Application!$E$39:$G$39)&gt;='FSE IDs'!B90,$K$9=1),1,0)</f>
        <v>0</v>
      </c>
    </row>
    <row r="91" spans="2:10">
      <c r="B91">
        <v>82</v>
      </c>
      <c r="C91" s="50"/>
      <c r="D91" s="50"/>
      <c r="E91" s="37" t="e" cm="1">
        <f t="array" ref="E91">_xlfn.IFS(B91&lt;=Application!$E$39,Application!$E$43,B91&lt;=SUM(Application!$E$39,Application!$F$39),Application!$F$43,B91&lt;=SUM(Application!$E$39:$G$39),Application!$G$43)</f>
        <v>#N/A</v>
      </c>
      <c r="F91" s="37" t="e" cm="1">
        <f t="array" ref="F91">_xlfn.IFS(B91&lt;=Application!$E$39,Application!$E$41,B91&lt;=SUM(Application!$E$39,Application!$F$39),Application!$F$41,B91&lt;=SUM(Application!$E$39:$G$39),Application!$G$41)</f>
        <v>#N/A</v>
      </c>
      <c r="G91" s="37" t="e" cm="1">
        <f t="array" ref="G91">_xlfn.IFS(B91&lt;=Application!$E$39,Application!$E$50,B91&lt;=SUM(Application!$E$39,Application!$F$39),Application!$F$50,B91&lt;=SUM(Application!$E$39:$G$39),Application!$G$50)</f>
        <v>#N/A</v>
      </c>
      <c r="H91" s="37" t="e" cm="1">
        <f t="array" ref="H91">_xlfn.IFS(B91&lt;=Application!$E$39,Application!$E$44,B91&lt;=SUM(Application!$E$39,Application!$F$39),Application!$F$44,B91&lt;=SUM(Application!$E$39:$G$39),Application!$G$44)</f>
        <v>#N/A</v>
      </c>
      <c r="I91" s="50"/>
      <c r="J91">
        <f>IF(AND(SUM(Application!$E$39:$G$39)&gt;='FSE IDs'!B91,$K$9=1),1,0)</f>
        <v>0</v>
      </c>
    </row>
    <row r="92" spans="2:10">
      <c r="B92">
        <v>83</v>
      </c>
      <c r="C92" s="50"/>
      <c r="D92" s="50"/>
      <c r="E92" s="37" t="e" cm="1">
        <f t="array" ref="E92">_xlfn.IFS(B92&lt;=Application!$E$39,Application!$E$43,B92&lt;=SUM(Application!$E$39,Application!$F$39),Application!$F$43,B92&lt;=SUM(Application!$E$39:$G$39),Application!$G$43)</f>
        <v>#N/A</v>
      </c>
      <c r="F92" s="37" t="e" cm="1">
        <f t="array" ref="F92">_xlfn.IFS(B92&lt;=Application!$E$39,Application!$E$41,B92&lt;=SUM(Application!$E$39,Application!$F$39),Application!$F$41,B92&lt;=SUM(Application!$E$39:$G$39),Application!$G$41)</f>
        <v>#N/A</v>
      </c>
      <c r="G92" s="37" t="e" cm="1">
        <f t="array" ref="G92">_xlfn.IFS(B92&lt;=Application!$E$39,Application!$E$50,B92&lt;=SUM(Application!$E$39,Application!$F$39),Application!$F$50,B92&lt;=SUM(Application!$E$39:$G$39),Application!$G$50)</f>
        <v>#N/A</v>
      </c>
      <c r="H92" s="37" t="e" cm="1">
        <f t="array" ref="H92">_xlfn.IFS(B92&lt;=Application!$E$39,Application!$E$44,B92&lt;=SUM(Application!$E$39,Application!$F$39),Application!$F$44,B92&lt;=SUM(Application!$E$39:$G$39),Application!$G$44)</f>
        <v>#N/A</v>
      </c>
      <c r="I92" s="50"/>
      <c r="J92">
        <f>IF(AND(SUM(Application!$E$39:$G$39)&gt;='FSE IDs'!B92,$K$9=1),1,0)</f>
        <v>0</v>
      </c>
    </row>
    <row r="93" spans="2:10">
      <c r="B93">
        <v>84</v>
      </c>
      <c r="C93" s="50"/>
      <c r="D93" s="50"/>
      <c r="E93" s="37" t="e" cm="1">
        <f t="array" ref="E93">_xlfn.IFS(B93&lt;=Application!$E$39,Application!$E$43,B93&lt;=SUM(Application!$E$39,Application!$F$39),Application!$F$43,B93&lt;=SUM(Application!$E$39:$G$39),Application!$G$43)</f>
        <v>#N/A</v>
      </c>
      <c r="F93" s="37" t="e" cm="1">
        <f t="array" ref="F93">_xlfn.IFS(B93&lt;=Application!$E$39,Application!$E$41,B93&lt;=SUM(Application!$E$39,Application!$F$39),Application!$F$41,B93&lt;=SUM(Application!$E$39:$G$39),Application!$G$41)</f>
        <v>#N/A</v>
      </c>
      <c r="G93" s="37" t="e" cm="1">
        <f t="array" ref="G93">_xlfn.IFS(B93&lt;=Application!$E$39,Application!$E$50,B93&lt;=SUM(Application!$E$39,Application!$F$39),Application!$F$50,B93&lt;=SUM(Application!$E$39:$G$39),Application!$G$50)</f>
        <v>#N/A</v>
      </c>
      <c r="H93" s="37" t="e" cm="1">
        <f t="array" ref="H93">_xlfn.IFS(B93&lt;=Application!$E$39,Application!$E$44,B93&lt;=SUM(Application!$E$39,Application!$F$39),Application!$F$44,B93&lt;=SUM(Application!$E$39:$G$39),Application!$G$44)</f>
        <v>#N/A</v>
      </c>
      <c r="I93" s="50"/>
      <c r="J93">
        <f>IF(AND(SUM(Application!$E$39:$G$39)&gt;='FSE IDs'!B93,$K$9=1),1,0)</f>
        <v>0</v>
      </c>
    </row>
    <row r="94" spans="2:10">
      <c r="B94">
        <v>85</v>
      </c>
      <c r="C94" s="50"/>
      <c r="D94" s="50"/>
      <c r="E94" s="37" t="e" cm="1">
        <f t="array" ref="E94">_xlfn.IFS(B94&lt;=Application!$E$39,Application!$E$43,B94&lt;=SUM(Application!$E$39,Application!$F$39),Application!$F$43,B94&lt;=SUM(Application!$E$39:$G$39),Application!$G$43)</f>
        <v>#N/A</v>
      </c>
      <c r="F94" s="37" t="e" cm="1">
        <f t="array" ref="F94">_xlfn.IFS(B94&lt;=Application!$E$39,Application!$E$41,B94&lt;=SUM(Application!$E$39,Application!$F$39),Application!$F$41,B94&lt;=SUM(Application!$E$39:$G$39),Application!$G$41)</f>
        <v>#N/A</v>
      </c>
      <c r="G94" s="37" t="e" cm="1">
        <f t="array" ref="G94">_xlfn.IFS(B94&lt;=Application!$E$39,Application!$E$50,B94&lt;=SUM(Application!$E$39,Application!$F$39),Application!$F$50,B94&lt;=SUM(Application!$E$39:$G$39),Application!$G$50)</f>
        <v>#N/A</v>
      </c>
      <c r="H94" s="37" t="e" cm="1">
        <f t="array" ref="H94">_xlfn.IFS(B94&lt;=Application!$E$39,Application!$E$44,B94&lt;=SUM(Application!$E$39,Application!$F$39),Application!$F$44,B94&lt;=SUM(Application!$E$39:$G$39),Application!$G$44)</f>
        <v>#N/A</v>
      </c>
      <c r="I94" s="50"/>
      <c r="J94">
        <f>IF(AND(SUM(Application!$E$39:$G$39)&gt;='FSE IDs'!B94,$K$9=1),1,0)</f>
        <v>0</v>
      </c>
    </row>
    <row r="95" spans="2:10">
      <c r="B95">
        <v>86</v>
      </c>
      <c r="C95" s="50"/>
      <c r="D95" s="50"/>
      <c r="E95" s="37" t="e" cm="1">
        <f t="array" ref="E95">_xlfn.IFS(B95&lt;=Application!$E$39,Application!$E$43,B95&lt;=SUM(Application!$E$39,Application!$F$39),Application!$F$43,B95&lt;=SUM(Application!$E$39:$G$39),Application!$G$43)</f>
        <v>#N/A</v>
      </c>
      <c r="F95" s="37" t="e" cm="1">
        <f t="array" ref="F95">_xlfn.IFS(B95&lt;=Application!$E$39,Application!$E$41,B95&lt;=SUM(Application!$E$39,Application!$F$39),Application!$F$41,B95&lt;=SUM(Application!$E$39:$G$39),Application!$G$41)</f>
        <v>#N/A</v>
      </c>
      <c r="G95" s="37" t="e" cm="1">
        <f t="array" ref="G95">_xlfn.IFS(B95&lt;=Application!$E$39,Application!$E$50,B95&lt;=SUM(Application!$E$39,Application!$F$39),Application!$F$50,B95&lt;=SUM(Application!$E$39:$G$39),Application!$G$50)</f>
        <v>#N/A</v>
      </c>
      <c r="H95" s="37" t="e" cm="1">
        <f t="array" ref="H95">_xlfn.IFS(B95&lt;=Application!$E$39,Application!$E$44,B95&lt;=SUM(Application!$E$39,Application!$F$39),Application!$F$44,B95&lt;=SUM(Application!$E$39:$G$39),Application!$G$44)</f>
        <v>#N/A</v>
      </c>
      <c r="I95" s="50"/>
      <c r="J95">
        <f>IF(AND(SUM(Application!$E$39:$G$39)&gt;='FSE IDs'!B95,$K$9=1),1,0)</f>
        <v>0</v>
      </c>
    </row>
    <row r="96" spans="2:10">
      <c r="B96">
        <v>87</v>
      </c>
      <c r="C96" s="50"/>
      <c r="D96" s="50"/>
      <c r="E96" s="37" t="e" cm="1">
        <f t="array" ref="E96">_xlfn.IFS(B96&lt;=Application!$E$39,Application!$E$43,B96&lt;=SUM(Application!$E$39,Application!$F$39),Application!$F$43,B96&lt;=SUM(Application!$E$39:$G$39),Application!$G$43)</f>
        <v>#N/A</v>
      </c>
      <c r="F96" s="37" t="e" cm="1">
        <f t="array" ref="F96">_xlfn.IFS(B96&lt;=Application!$E$39,Application!$E$41,B96&lt;=SUM(Application!$E$39,Application!$F$39),Application!$F$41,B96&lt;=SUM(Application!$E$39:$G$39),Application!$G$41)</f>
        <v>#N/A</v>
      </c>
      <c r="G96" s="37" t="e" cm="1">
        <f t="array" ref="G96">_xlfn.IFS(B96&lt;=Application!$E$39,Application!$E$50,B96&lt;=SUM(Application!$E$39,Application!$F$39),Application!$F$50,B96&lt;=SUM(Application!$E$39:$G$39),Application!$G$50)</f>
        <v>#N/A</v>
      </c>
      <c r="H96" s="37" t="e" cm="1">
        <f t="array" ref="H96">_xlfn.IFS(B96&lt;=Application!$E$39,Application!$E$44,B96&lt;=SUM(Application!$E$39,Application!$F$39),Application!$F$44,B96&lt;=SUM(Application!$E$39:$G$39),Application!$G$44)</f>
        <v>#N/A</v>
      </c>
      <c r="I96" s="50"/>
      <c r="J96">
        <f>IF(AND(SUM(Application!$E$39:$G$39)&gt;='FSE IDs'!B96,$K$9=1),1,0)</f>
        <v>0</v>
      </c>
    </row>
    <row r="97" spans="2:10">
      <c r="B97">
        <v>88</v>
      </c>
      <c r="C97" s="50"/>
      <c r="D97" s="50"/>
      <c r="E97" s="37" t="e" cm="1">
        <f t="array" ref="E97">_xlfn.IFS(B97&lt;=Application!$E$39,Application!$E$43,B97&lt;=SUM(Application!$E$39,Application!$F$39),Application!$F$43,B97&lt;=SUM(Application!$E$39:$G$39),Application!$G$43)</f>
        <v>#N/A</v>
      </c>
      <c r="F97" s="37" t="e" cm="1">
        <f t="array" ref="F97">_xlfn.IFS(B97&lt;=Application!$E$39,Application!$E$41,B97&lt;=SUM(Application!$E$39,Application!$F$39),Application!$F$41,B97&lt;=SUM(Application!$E$39:$G$39),Application!$G$41)</f>
        <v>#N/A</v>
      </c>
      <c r="G97" s="37" t="e" cm="1">
        <f t="array" ref="G97">_xlfn.IFS(B97&lt;=Application!$E$39,Application!$E$50,B97&lt;=SUM(Application!$E$39,Application!$F$39),Application!$F$50,B97&lt;=SUM(Application!$E$39:$G$39),Application!$G$50)</f>
        <v>#N/A</v>
      </c>
      <c r="H97" s="37" t="e" cm="1">
        <f t="array" ref="H97">_xlfn.IFS(B97&lt;=Application!$E$39,Application!$E$44,B97&lt;=SUM(Application!$E$39,Application!$F$39),Application!$F$44,B97&lt;=SUM(Application!$E$39:$G$39),Application!$G$44)</f>
        <v>#N/A</v>
      </c>
      <c r="I97" s="50"/>
      <c r="J97">
        <f>IF(AND(SUM(Application!$E$39:$G$39)&gt;='FSE IDs'!B97,$K$9=1),1,0)</f>
        <v>0</v>
      </c>
    </row>
    <row r="98" spans="2:10">
      <c r="B98">
        <v>89</v>
      </c>
      <c r="C98" s="50"/>
      <c r="D98" s="50"/>
      <c r="E98" s="37" t="e" cm="1">
        <f t="array" ref="E98">_xlfn.IFS(B98&lt;=Application!$E$39,Application!$E$43,B98&lt;=SUM(Application!$E$39,Application!$F$39),Application!$F$43,B98&lt;=SUM(Application!$E$39:$G$39),Application!$G$43)</f>
        <v>#N/A</v>
      </c>
      <c r="F98" s="37" t="e" cm="1">
        <f t="array" ref="F98">_xlfn.IFS(B98&lt;=Application!$E$39,Application!$E$41,B98&lt;=SUM(Application!$E$39,Application!$F$39),Application!$F$41,B98&lt;=SUM(Application!$E$39:$G$39),Application!$G$41)</f>
        <v>#N/A</v>
      </c>
      <c r="G98" s="37" t="e" cm="1">
        <f t="array" ref="G98">_xlfn.IFS(B98&lt;=Application!$E$39,Application!$E$50,B98&lt;=SUM(Application!$E$39,Application!$F$39),Application!$F$50,B98&lt;=SUM(Application!$E$39:$G$39),Application!$G$50)</f>
        <v>#N/A</v>
      </c>
      <c r="H98" s="37" t="e" cm="1">
        <f t="array" ref="H98">_xlfn.IFS(B98&lt;=Application!$E$39,Application!$E$44,B98&lt;=SUM(Application!$E$39,Application!$F$39),Application!$F$44,B98&lt;=SUM(Application!$E$39:$G$39),Application!$G$44)</f>
        <v>#N/A</v>
      </c>
      <c r="I98" s="50"/>
      <c r="J98">
        <f>IF(AND(SUM(Application!$E$39:$G$39)&gt;='FSE IDs'!B98,$K$9=1),1,0)</f>
        <v>0</v>
      </c>
    </row>
    <row r="99" spans="2:10">
      <c r="B99">
        <v>90</v>
      </c>
      <c r="C99" s="50"/>
      <c r="D99" s="50"/>
      <c r="E99" s="37" t="e" cm="1">
        <f t="array" ref="E99">_xlfn.IFS(B99&lt;=Application!$E$39,Application!$E$43,B99&lt;=SUM(Application!$E$39,Application!$F$39),Application!$F$43,B99&lt;=SUM(Application!$E$39:$G$39),Application!$G$43)</f>
        <v>#N/A</v>
      </c>
      <c r="F99" s="37" t="e" cm="1">
        <f t="array" ref="F99">_xlfn.IFS(B99&lt;=Application!$E$39,Application!$E$41,B99&lt;=SUM(Application!$E$39,Application!$F$39),Application!$F$41,B99&lt;=SUM(Application!$E$39:$G$39),Application!$G$41)</f>
        <v>#N/A</v>
      </c>
      <c r="G99" s="37" t="e" cm="1">
        <f t="array" ref="G99">_xlfn.IFS(B99&lt;=Application!$E$39,Application!$E$50,B99&lt;=SUM(Application!$E$39,Application!$F$39),Application!$F$50,B99&lt;=SUM(Application!$E$39:$G$39),Application!$G$50)</f>
        <v>#N/A</v>
      </c>
      <c r="H99" s="37" t="e" cm="1">
        <f t="array" ref="H99">_xlfn.IFS(B99&lt;=Application!$E$39,Application!$E$44,B99&lt;=SUM(Application!$E$39,Application!$F$39),Application!$F$44,B99&lt;=SUM(Application!$E$39:$G$39),Application!$G$44)</f>
        <v>#N/A</v>
      </c>
      <c r="I99" s="50"/>
      <c r="J99">
        <f>IF(AND(SUM(Application!$E$39:$G$39)&gt;='FSE IDs'!B99,$K$9=1),1,0)</f>
        <v>0</v>
      </c>
    </row>
    <row r="100" spans="2:10">
      <c r="B100">
        <v>91</v>
      </c>
      <c r="C100" s="50"/>
      <c r="D100" s="50"/>
      <c r="E100" s="37" t="e" cm="1">
        <f t="array" ref="E100">_xlfn.IFS(B100&lt;=Application!$E$39,Application!$E$43,B100&lt;=SUM(Application!$E$39,Application!$F$39),Application!$F$43,B100&lt;=SUM(Application!$E$39:$G$39),Application!$G$43)</f>
        <v>#N/A</v>
      </c>
      <c r="F100" s="37" t="e" cm="1">
        <f t="array" ref="F100">_xlfn.IFS(B100&lt;=Application!$E$39,Application!$E$41,B100&lt;=SUM(Application!$E$39,Application!$F$39),Application!$F$41,B100&lt;=SUM(Application!$E$39:$G$39),Application!$G$41)</f>
        <v>#N/A</v>
      </c>
      <c r="G100" s="37" t="e" cm="1">
        <f t="array" ref="G100">_xlfn.IFS(B100&lt;=Application!$E$39,Application!$E$50,B100&lt;=SUM(Application!$E$39,Application!$F$39),Application!$F$50,B100&lt;=SUM(Application!$E$39:$G$39),Application!$G$50)</f>
        <v>#N/A</v>
      </c>
      <c r="H100" s="37" t="e" cm="1">
        <f t="array" ref="H100">_xlfn.IFS(B100&lt;=Application!$E$39,Application!$E$44,B100&lt;=SUM(Application!$E$39,Application!$F$39),Application!$F$44,B100&lt;=SUM(Application!$E$39:$G$39),Application!$G$44)</f>
        <v>#N/A</v>
      </c>
      <c r="I100" s="50"/>
      <c r="J100">
        <f>IF(AND(SUM(Application!$E$39:$G$39)&gt;='FSE IDs'!B100,$K$9=1),1,0)</f>
        <v>0</v>
      </c>
    </row>
    <row r="101" spans="2:10">
      <c r="B101">
        <v>92</v>
      </c>
      <c r="C101" s="50"/>
      <c r="D101" s="50"/>
      <c r="E101" s="37" t="e" cm="1">
        <f t="array" ref="E101">_xlfn.IFS(B101&lt;=Application!$E$39,Application!$E$43,B101&lt;=SUM(Application!$E$39,Application!$F$39),Application!$F$43,B101&lt;=SUM(Application!$E$39:$G$39),Application!$G$43)</f>
        <v>#N/A</v>
      </c>
      <c r="F101" s="37" t="e" cm="1">
        <f t="array" ref="F101">_xlfn.IFS(B101&lt;=Application!$E$39,Application!$E$41,B101&lt;=SUM(Application!$E$39,Application!$F$39),Application!$F$41,B101&lt;=SUM(Application!$E$39:$G$39),Application!$G$41)</f>
        <v>#N/A</v>
      </c>
      <c r="G101" s="37" t="e" cm="1">
        <f t="array" ref="G101">_xlfn.IFS(B101&lt;=Application!$E$39,Application!$E$50,B101&lt;=SUM(Application!$E$39,Application!$F$39),Application!$F$50,B101&lt;=SUM(Application!$E$39:$G$39),Application!$G$50)</f>
        <v>#N/A</v>
      </c>
      <c r="H101" s="37" t="e" cm="1">
        <f t="array" ref="H101">_xlfn.IFS(B101&lt;=Application!$E$39,Application!$E$44,B101&lt;=SUM(Application!$E$39,Application!$F$39),Application!$F$44,B101&lt;=SUM(Application!$E$39:$G$39),Application!$G$44)</f>
        <v>#N/A</v>
      </c>
      <c r="I101" s="50"/>
      <c r="J101">
        <f>IF(AND(SUM(Application!$E$39:$G$39)&gt;='FSE IDs'!B101,$K$9=1),1,0)</f>
        <v>0</v>
      </c>
    </row>
    <row r="102" spans="2:10">
      <c r="B102">
        <v>93</v>
      </c>
      <c r="C102" s="50"/>
      <c r="D102" s="50"/>
      <c r="E102" s="37" t="e" cm="1">
        <f t="array" ref="E102">_xlfn.IFS(B102&lt;=Application!$E$39,Application!$E$43,B102&lt;=SUM(Application!$E$39,Application!$F$39),Application!$F$43,B102&lt;=SUM(Application!$E$39:$G$39),Application!$G$43)</f>
        <v>#N/A</v>
      </c>
      <c r="F102" s="37" t="e" cm="1">
        <f t="array" ref="F102">_xlfn.IFS(B102&lt;=Application!$E$39,Application!$E$41,B102&lt;=SUM(Application!$E$39,Application!$F$39),Application!$F$41,B102&lt;=SUM(Application!$E$39:$G$39),Application!$G$41)</f>
        <v>#N/A</v>
      </c>
      <c r="G102" s="37" t="e" cm="1">
        <f t="array" ref="G102">_xlfn.IFS(B102&lt;=Application!$E$39,Application!$E$50,B102&lt;=SUM(Application!$E$39,Application!$F$39),Application!$F$50,B102&lt;=SUM(Application!$E$39:$G$39),Application!$G$50)</f>
        <v>#N/A</v>
      </c>
      <c r="H102" s="37" t="e" cm="1">
        <f t="array" ref="H102">_xlfn.IFS(B102&lt;=Application!$E$39,Application!$E$44,B102&lt;=SUM(Application!$E$39,Application!$F$39),Application!$F$44,B102&lt;=SUM(Application!$E$39:$G$39),Application!$G$44)</f>
        <v>#N/A</v>
      </c>
      <c r="I102" s="50"/>
      <c r="J102">
        <f>IF(AND(SUM(Application!$E$39:$G$39)&gt;='FSE IDs'!B102,$K$9=1),1,0)</f>
        <v>0</v>
      </c>
    </row>
    <row r="103" spans="2:10">
      <c r="B103">
        <v>94</v>
      </c>
      <c r="C103" s="50"/>
      <c r="D103" s="50"/>
      <c r="E103" s="37" t="e" cm="1">
        <f t="array" ref="E103">_xlfn.IFS(B103&lt;=Application!$E$39,Application!$E$43,B103&lt;=SUM(Application!$E$39,Application!$F$39),Application!$F$43,B103&lt;=SUM(Application!$E$39:$G$39),Application!$G$43)</f>
        <v>#N/A</v>
      </c>
      <c r="F103" s="37" t="e" cm="1">
        <f t="array" ref="F103">_xlfn.IFS(B103&lt;=Application!$E$39,Application!$E$41,B103&lt;=SUM(Application!$E$39,Application!$F$39),Application!$F$41,B103&lt;=SUM(Application!$E$39:$G$39),Application!$G$41)</f>
        <v>#N/A</v>
      </c>
      <c r="G103" s="37" t="e" cm="1">
        <f t="array" ref="G103">_xlfn.IFS(B103&lt;=Application!$E$39,Application!$E$50,B103&lt;=SUM(Application!$E$39,Application!$F$39),Application!$F$50,B103&lt;=SUM(Application!$E$39:$G$39),Application!$G$50)</f>
        <v>#N/A</v>
      </c>
      <c r="H103" s="37" t="e" cm="1">
        <f t="array" ref="H103">_xlfn.IFS(B103&lt;=Application!$E$39,Application!$E$44,B103&lt;=SUM(Application!$E$39,Application!$F$39),Application!$F$44,B103&lt;=SUM(Application!$E$39:$G$39),Application!$G$44)</f>
        <v>#N/A</v>
      </c>
      <c r="I103" s="50"/>
      <c r="J103">
        <f>IF(AND(SUM(Application!$E$39:$G$39)&gt;='FSE IDs'!B103,$K$9=1),1,0)</f>
        <v>0</v>
      </c>
    </row>
    <row r="104" spans="2:10">
      <c r="B104">
        <v>95</v>
      </c>
      <c r="C104" s="50"/>
      <c r="D104" s="50"/>
      <c r="E104" s="37" t="e" cm="1">
        <f t="array" ref="E104">_xlfn.IFS(B104&lt;=Application!$E$39,Application!$E$43,B104&lt;=SUM(Application!$E$39,Application!$F$39),Application!$F$43,B104&lt;=SUM(Application!$E$39:$G$39),Application!$G$43)</f>
        <v>#N/A</v>
      </c>
      <c r="F104" s="37" t="e" cm="1">
        <f t="array" ref="F104">_xlfn.IFS(B104&lt;=Application!$E$39,Application!$E$41,B104&lt;=SUM(Application!$E$39,Application!$F$39),Application!$F$41,B104&lt;=SUM(Application!$E$39:$G$39),Application!$G$41)</f>
        <v>#N/A</v>
      </c>
      <c r="G104" s="37" t="e" cm="1">
        <f t="array" ref="G104">_xlfn.IFS(B104&lt;=Application!$E$39,Application!$E$50,B104&lt;=SUM(Application!$E$39,Application!$F$39),Application!$F$50,B104&lt;=SUM(Application!$E$39:$G$39),Application!$G$50)</f>
        <v>#N/A</v>
      </c>
      <c r="H104" s="37" t="e" cm="1">
        <f t="array" ref="H104">_xlfn.IFS(B104&lt;=Application!$E$39,Application!$E$44,B104&lt;=SUM(Application!$E$39,Application!$F$39),Application!$F$44,B104&lt;=SUM(Application!$E$39:$G$39),Application!$G$44)</f>
        <v>#N/A</v>
      </c>
      <c r="I104" s="50"/>
      <c r="J104">
        <f>IF(AND(SUM(Application!$E$39:$G$39)&gt;='FSE IDs'!B104,$K$9=1),1,0)</f>
        <v>0</v>
      </c>
    </row>
    <row r="105" spans="2:10">
      <c r="B105">
        <v>96</v>
      </c>
      <c r="C105" s="50"/>
      <c r="D105" s="50"/>
      <c r="E105" s="37" t="e" cm="1">
        <f t="array" ref="E105">_xlfn.IFS(B105&lt;=Application!$E$39,Application!$E$43,B105&lt;=SUM(Application!$E$39,Application!$F$39),Application!$F$43,B105&lt;=SUM(Application!$E$39:$G$39),Application!$G$43)</f>
        <v>#N/A</v>
      </c>
      <c r="F105" s="37" t="e" cm="1">
        <f t="array" ref="F105">_xlfn.IFS(B105&lt;=Application!$E$39,Application!$E$41,B105&lt;=SUM(Application!$E$39,Application!$F$39),Application!$F$41,B105&lt;=SUM(Application!$E$39:$G$39),Application!$G$41)</f>
        <v>#N/A</v>
      </c>
      <c r="G105" s="37" t="e" cm="1">
        <f t="array" ref="G105">_xlfn.IFS(B105&lt;=Application!$E$39,Application!$E$50,B105&lt;=SUM(Application!$E$39,Application!$F$39),Application!$F$50,B105&lt;=SUM(Application!$E$39:$G$39),Application!$G$50)</f>
        <v>#N/A</v>
      </c>
      <c r="H105" s="37" t="e" cm="1">
        <f t="array" ref="H105">_xlfn.IFS(B105&lt;=Application!$E$39,Application!$E$44,B105&lt;=SUM(Application!$E$39,Application!$F$39),Application!$F$44,B105&lt;=SUM(Application!$E$39:$G$39),Application!$G$44)</f>
        <v>#N/A</v>
      </c>
      <c r="I105" s="50"/>
      <c r="J105">
        <f>IF(AND(SUM(Application!$E$39:$G$39)&gt;='FSE IDs'!B105,$K$9=1),1,0)</f>
        <v>0</v>
      </c>
    </row>
    <row r="106" spans="2:10">
      <c r="B106">
        <v>97</v>
      </c>
      <c r="C106" s="50"/>
      <c r="D106" s="50"/>
      <c r="E106" s="37" t="e" cm="1">
        <f t="array" ref="E106">_xlfn.IFS(B106&lt;=Application!$E$39,Application!$E$43,B106&lt;=SUM(Application!$E$39,Application!$F$39),Application!$F$43,B106&lt;=SUM(Application!$E$39:$G$39),Application!$G$43)</f>
        <v>#N/A</v>
      </c>
      <c r="F106" s="37" t="e" cm="1">
        <f t="array" ref="F106">_xlfn.IFS(B106&lt;=Application!$E$39,Application!$E$41,B106&lt;=SUM(Application!$E$39,Application!$F$39),Application!$F$41,B106&lt;=SUM(Application!$E$39:$G$39),Application!$G$41)</f>
        <v>#N/A</v>
      </c>
      <c r="G106" s="37" t="e" cm="1">
        <f t="array" ref="G106">_xlfn.IFS(B106&lt;=Application!$E$39,Application!$E$50,B106&lt;=SUM(Application!$E$39,Application!$F$39),Application!$F$50,B106&lt;=SUM(Application!$E$39:$G$39),Application!$G$50)</f>
        <v>#N/A</v>
      </c>
      <c r="H106" s="37" t="e" cm="1">
        <f t="array" ref="H106">_xlfn.IFS(B106&lt;=Application!$E$39,Application!$E$44,B106&lt;=SUM(Application!$E$39,Application!$F$39),Application!$F$44,B106&lt;=SUM(Application!$E$39:$G$39),Application!$G$44)</f>
        <v>#N/A</v>
      </c>
      <c r="I106" s="50"/>
      <c r="J106">
        <f>IF(AND(SUM(Application!$E$39:$G$39)&gt;='FSE IDs'!B106,$K$9=1),1,0)</f>
        <v>0</v>
      </c>
    </row>
    <row r="107" spans="2:10">
      <c r="B107">
        <v>98</v>
      </c>
      <c r="C107" s="50"/>
      <c r="D107" s="50"/>
      <c r="E107" s="37" t="e" cm="1">
        <f t="array" ref="E107">_xlfn.IFS(B107&lt;=Application!$E$39,Application!$E$43,B107&lt;=SUM(Application!$E$39,Application!$F$39),Application!$F$43,B107&lt;=SUM(Application!$E$39:$G$39),Application!$G$43)</f>
        <v>#N/A</v>
      </c>
      <c r="F107" s="37" t="e" cm="1">
        <f t="array" ref="F107">_xlfn.IFS(B107&lt;=Application!$E$39,Application!$E$41,B107&lt;=SUM(Application!$E$39,Application!$F$39),Application!$F$41,B107&lt;=SUM(Application!$E$39:$G$39),Application!$G$41)</f>
        <v>#N/A</v>
      </c>
      <c r="G107" s="37" t="e" cm="1">
        <f t="array" ref="G107">_xlfn.IFS(B107&lt;=Application!$E$39,Application!$E$50,B107&lt;=SUM(Application!$E$39,Application!$F$39),Application!$F$50,B107&lt;=SUM(Application!$E$39:$G$39),Application!$G$50)</f>
        <v>#N/A</v>
      </c>
      <c r="H107" s="37" t="e" cm="1">
        <f t="array" ref="H107">_xlfn.IFS(B107&lt;=Application!$E$39,Application!$E$44,B107&lt;=SUM(Application!$E$39,Application!$F$39),Application!$F$44,B107&lt;=SUM(Application!$E$39:$G$39),Application!$G$44)</f>
        <v>#N/A</v>
      </c>
      <c r="I107" s="50"/>
      <c r="J107">
        <f>IF(AND(SUM(Application!$E$39:$G$39)&gt;='FSE IDs'!B107,$K$9=1),1,0)</f>
        <v>0</v>
      </c>
    </row>
    <row r="108" spans="2:10">
      <c r="B108">
        <v>99</v>
      </c>
      <c r="C108" s="50"/>
      <c r="D108" s="50"/>
      <c r="E108" s="37" t="e" cm="1">
        <f t="array" ref="E108">_xlfn.IFS(B108&lt;=Application!$E$39,Application!$E$43,B108&lt;=SUM(Application!$E$39,Application!$F$39),Application!$F$43,B108&lt;=SUM(Application!$E$39:$G$39),Application!$G$43)</f>
        <v>#N/A</v>
      </c>
      <c r="F108" s="37" t="e" cm="1">
        <f t="array" ref="F108">_xlfn.IFS(B108&lt;=Application!$E$39,Application!$E$41,B108&lt;=SUM(Application!$E$39,Application!$F$39),Application!$F$41,B108&lt;=SUM(Application!$E$39:$G$39),Application!$G$41)</f>
        <v>#N/A</v>
      </c>
      <c r="G108" s="37" t="e" cm="1">
        <f t="array" ref="G108">_xlfn.IFS(B108&lt;=Application!$E$39,Application!$E$50,B108&lt;=SUM(Application!$E$39,Application!$F$39),Application!$F$50,B108&lt;=SUM(Application!$E$39:$G$39),Application!$G$50)</f>
        <v>#N/A</v>
      </c>
      <c r="H108" s="37" t="e" cm="1">
        <f t="array" ref="H108">_xlfn.IFS(B108&lt;=Application!$E$39,Application!$E$44,B108&lt;=SUM(Application!$E$39,Application!$F$39),Application!$F$44,B108&lt;=SUM(Application!$E$39:$G$39),Application!$G$44)</f>
        <v>#N/A</v>
      </c>
      <c r="I108" s="50"/>
      <c r="J108">
        <f>IF(AND(SUM(Application!$E$39:$G$39)&gt;='FSE IDs'!B108,$K$9=1),1,0)</f>
        <v>0</v>
      </c>
    </row>
    <row r="109" spans="2:10">
      <c r="B109">
        <v>100</v>
      </c>
      <c r="C109" s="50"/>
      <c r="D109" s="50"/>
      <c r="E109" s="37" t="e" cm="1">
        <f t="array" ref="E109">_xlfn.IFS(B109&lt;=Application!$E$39,Application!$E$43,B109&lt;=SUM(Application!$E$39,Application!$F$39),Application!$F$43,B109&lt;=SUM(Application!$E$39:$G$39),Application!$G$43)</f>
        <v>#N/A</v>
      </c>
      <c r="F109" s="37" t="e" cm="1">
        <f t="array" ref="F109">_xlfn.IFS(B109&lt;=Application!$E$39,Application!$E$41,B109&lt;=SUM(Application!$E$39,Application!$F$39),Application!$F$41,B109&lt;=SUM(Application!$E$39:$G$39),Application!$G$41)</f>
        <v>#N/A</v>
      </c>
      <c r="G109" s="37" t="e" cm="1">
        <f t="array" ref="G109">_xlfn.IFS(B109&lt;=Application!$E$39,Application!$E$50,B109&lt;=SUM(Application!$E$39,Application!$F$39),Application!$F$50,B109&lt;=SUM(Application!$E$39:$G$39),Application!$G$50)</f>
        <v>#N/A</v>
      </c>
      <c r="H109" s="37" t="e" cm="1">
        <f t="array" ref="H109">_xlfn.IFS(B109&lt;=Application!$E$39,Application!$E$44,B109&lt;=SUM(Application!$E$39,Application!$F$39),Application!$F$44,B109&lt;=SUM(Application!$E$39:$G$39),Application!$G$44)</f>
        <v>#N/A</v>
      </c>
      <c r="I109" s="50"/>
      <c r="J109">
        <f>IF(AND(SUM(Application!$E$39:$G$39)&gt;='FSE IDs'!B109,$K$9=1),1,0)</f>
        <v>0</v>
      </c>
    </row>
    <row r="110" spans="2:10">
      <c r="B110">
        <v>101</v>
      </c>
      <c r="C110" s="50"/>
      <c r="D110" s="50"/>
      <c r="E110" s="37" t="e" cm="1">
        <f t="array" ref="E110">_xlfn.IFS(B110&lt;=Application!$E$39,Application!$E$43,B110&lt;=SUM(Application!$E$39,Application!$F$39),Application!$F$43,B110&lt;=SUM(Application!$E$39:$G$39),Application!$G$43)</f>
        <v>#N/A</v>
      </c>
      <c r="F110" s="37" t="e" cm="1">
        <f t="array" ref="F110">_xlfn.IFS(B110&lt;=Application!$E$39,Application!$E$41,B110&lt;=SUM(Application!$E$39,Application!$F$39),Application!$F$41,B110&lt;=SUM(Application!$E$39:$G$39),Application!$G$41)</f>
        <v>#N/A</v>
      </c>
      <c r="G110" s="37" t="e" cm="1">
        <f t="array" ref="G110">_xlfn.IFS(B110&lt;=Application!$E$39,Application!$E$50,B110&lt;=SUM(Application!$E$39,Application!$F$39),Application!$F$50,B110&lt;=SUM(Application!$E$39:$G$39),Application!$G$50)</f>
        <v>#N/A</v>
      </c>
      <c r="H110" s="37" t="e" cm="1">
        <f t="array" ref="H110">_xlfn.IFS(B110&lt;=Application!$E$39,Application!$E$44,B110&lt;=SUM(Application!$E$39,Application!$F$39),Application!$F$44,B110&lt;=SUM(Application!$E$39:$G$39),Application!$G$44)</f>
        <v>#N/A</v>
      </c>
      <c r="I110" s="50"/>
      <c r="J110">
        <f>IF(AND(SUM(Application!$E$39:$G$39)&gt;='FSE IDs'!B110,$K$9=1),1,0)</f>
        <v>0</v>
      </c>
    </row>
    <row r="111" spans="2:10">
      <c r="B111">
        <v>102</v>
      </c>
      <c r="C111" s="50"/>
      <c r="D111" s="50"/>
      <c r="E111" s="37" t="e" cm="1">
        <f t="array" ref="E111">_xlfn.IFS(B111&lt;=Application!$E$39,Application!$E$43,B111&lt;=SUM(Application!$E$39,Application!$F$39),Application!$F$43,B111&lt;=SUM(Application!$E$39:$G$39),Application!$G$43)</f>
        <v>#N/A</v>
      </c>
      <c r="F111" s="37" t="e" cm="1">
        <f t="array" ref="F111">_xlfn.IFS(B111&lt;=Application!$E$39,Application!$E$41,B111&lt;=SUM(Application!$E$39,Application!$F$39),Application!$F$41,B111&lt;=SUM(Application!$E$39:$G$39),Application!$G$41)</f>
        <v>#N/A</v>
      </c>
      <c r="G111" s="37" t="e" cm="1">
        <f t="array" ref="G111">_xlfn.IFS(B111&lt;=Application!$E$39,Application!$E$50,B111&lt;=SUM(Application!$E$39,Application!$F$39),Application!$F$50,B111&lt;=SUM(Application!$E$39:$G$39),Application!$G$50)</f>
        <v>#N/A</v>
      </c>
      <c r="H111" s="37" t="e" cm="1">
        <f t="array" ref="H111">_xlfn.IFS(B111&lt;=Application!$E$39,Application!$E$44,B111&lt;=SUM(Application!$E$39,Application!$F$39),Application!$F$44,B111&lt;=SUM(Application!$E$39:$G$39),Application!$G$44)</f>
        <v>#N/A</v>
      </c>
      <c r="I111" s="50"/>
      <c r="J111">
        <f>IF(AND(SUM(Application!$E$39:$G$39)&gt;='FSE IDs'!B111,$K$9=1),1,0)</f>
        <v>0</v>
      </c>
    </row>
    <row r="112" spans="2:10">
      <c r="B112">
        <v>103</v>
      </c>
      <c r="C112" s="50"/>
      <c r="D112" s="50"/>
      <c r="E112" s="37" t="e" cm="1">
        <f t="array" ref="E112">_xlfn.IFS(B112&lt;=Application!$E$39,Application!$E$43,B112&lt;=SUM(Application!$E$39,Application!$F$39),Application!$F$43,B112&lt;=SUM(Application!$E$39:$G$39),Application!$G$43)</f>
        <v>#N/A</v>
      </c>
      <c r="F112" s="37" t="e" cm="1">
        <f t="array" ref="F112">_xlfn.IFS(B112&lt;=Application!$E$39,Application!$E$41,B112&lt;=SUM(Application!$E$39,Application!$F$39),Application!$F$41,B112&lt;=SUM(Application!$E$39:$G$39),Application!$G$41)</f>
        <v>#N/A</v>
      </c>
      <c r="G112" s="37" t="e" cm="1">
        <f t="array" ref="G112">_xlfn.IFS(B112&lt;=Application!$E$39,Application!$E$50,B112&lt;=SUM(Application!$E$39,Application!$F$39),Application!$F$50,B112&lt;=SUM(Application!$E$39:$G$39),Application!$G$50)</f>
        <v>#N/A</v>
      </c>
      <c r="H112" s="37" t="e" cm="1">
        <f t="array" ref="H112">_xlfn.IFS(B112&lt;=Application!$E$39,Application!$E$44,B112&lt;=SUM(Application!$E$39,Application!$F$39),Application!$F$44,B112&lt;=SUM(Application!$E$39:$G$39),Application!$G$44)</f>
        <v>#N/A</v>
      </c>
      <c r="I112" s="50"/>
      <c r="J112">
        <f>IF(AND(SUM(Application!$E$39:$G$39)&gt;='FSE IDs'!B112,$K$9=1),1,0)</f>
        <v>0</v>
      </c>
    </row>
    <row r="113" spans="2:10">
      <c r="B113">
        <v>104</v>
      </c>
      <c r="C113" s="50"/>
      <c r="D113" s="50"/>
      <c r="E113" s="37" t="e" cm="1">
        <f t="array" ref="E113">_xlfn.IFS(B113&lt;=Application!$E$39,Application!$E$43,B113&lt;=SUM(Application!$E$39,Application!$F$39),Application!$F$43,B113&lt;=SUM(Application!$E$39:$G$39),Application!$G$43)</f>
        <v>#N/A</v>
      </c>
      <c r="F113" s="37" t="e" cm="1">
        <f t="array" ref="F113">_xlfn.IFS(B113&lt;=Application!$E$39,Application!$E$41,B113&lt;=SUM(Application!$E$39,Application!$F$39),Application!$F$41,B113&lt;=SUM(Application!$E$39:$G$39),Application!$G$41)</f>
        <v>#N/A</v>
      </c>
      <c r="G113" s="37" t="e" cm="1">
        <f t="array" ref="G113">_xlfn.IFS(B113&lt;=Application!$E$39,Application!$E$50,B113&lt;=SUM(Application!$E$39,Application!$F$39),Application!$F$50,B113&lt;=SUM(Application!$E$39:$G$39),Application!$G$50)</f>
        <v>#N/A</v>
      </c>
      <c r="H113" s="37" t="e" cm="1">
        <f t="array" ref="H113">_xlfn.IFS(B113&lt;=Application!$E$39,Application!$E$44,B113&lt;=SUM(Application!$E$39,Application!$F$39),Application!$F$44,B113&lt;=SUM(Application!$E$39:$G$39),Application!$G$44)</f>
        <v>#N/A</v>
      </c>
      <c r="I113" s="50"/>
      <c r="J113">
        <f>IF(AND(SUM(Application!$E$39:$G$39)&gt;='FSE IDs'!B113,$K$9=1),1,0)</f>
        <v>0</v>
      </c>
    </row>
    <row r="114" spans="2:10">
      <c r="B114">
        <v>105</v>
      </c>
      <c r="C114" s="50"/>
      <c r="D114" s="50"/>
      <c r="E114" s="37" t="e" cm="1">
        <f t="array" ref="E114">_xlfn.IFS(B114&lt;=Application!$E$39,Application!$E$43,B114&lt;=SUM(Application!$E$39,Application!$F$39),Application!$F$43,B114&lt;=SUM(Application!$E$39:$G$39),Application!$G$43)</f>
        <v>#N/A</v>
      </c>
      <c r="F114" s="37" t="e" cm="1">
        <f t="array" ref="F114">_xlfn.IFS(B114&lt;=Application!$E$39,Application!$E$41,B114&lt;=SUM(Application!$E$39,Application!$F$39),Application!$F$41,B114&lt;=SUM(Application!$E$39:$G$39),Application!$G$41)</f>
        <v>#N/A</v>
      </c>
      <c r="G114" s="37" t="e" cm="1">
        <f t="array" ref="G114">_xlfn.IFS(B114&lt;=Application!$E$39,Application!$E$50,B114&lt;=SUM(Application!$E$39,Application!$F$39),Application!$F$50,B114&lt;=SUM(Application!$E$39:$G$39),Application!$G$50)</f>
        <v>#N/A</v>
      </c>
      <c r="H114" s="37" t="e" cm="1">
        <f t="array" ref="H114">_xlfn.IFS(B114&lt;=Application!$E$39,Application!$E$44,B114&lt;=SUM(Application!$E$39,Application!$F$39),Application!$F$44,B114&lt;=SUM(Application!$E$39:$G$39),Application!$G$44)</f>
        <v>#N/A</v>
      </c>
      <c r="I114" s="50"/>
      <c r="J114">
        <f>IF(AND(SUM(Application!$E$39:$G$39)&gt;='FSE IDs'!B114,$K$9=1),1,0)</f>
        <v>0</v>
      </c>
    </row>
    <row r="115" spans="2:10">
      <c r="B115">
        <v>106</v>
      </c>
      <c r="C115" s="50"/>
      <c r="D115" s="50"/>
      <c r="E115" s="37" t="e" cm="1">
        <f t="array" ref="E115">_xlfn.IFS(B115&lt;=Application!$E$39,Application!$E$43,B115&lt;=SUM(Application!$E$39,Application!$F$39),Application!$F$43,B115&lt;=SUM(Application!$E$39:$G$39),Application!$G$43)</f>
        <v>#N/A</v>
      </c>
      <c r="F115" s="37" t="e" cm="1">
        <f t="array" ref="F115">_xlfn.IFS(B115&lt;=Application!$E$39,Application!$E$41,B115&lt;=SUM(Application!$E$39,Application!$F$39),Application!$F$41,B115&lt;=SUM(Application!$E$39:$G$39),Application!$G$41)</f>
        <v>#N/A</v>
      </c>
      <c r="G115" s="37" t="e" cm="1">
        <f t="array" ref="G115">_xlfn.IFS(B115&lt;=Application!$E$39,Application!$E$50,B115&lt;=SUM(Application!$E$39,Application!$F$39),Application!$F$50,B115&lt;=SUM(Application!$E$39:$G$39),Application!$G$50)</f>
        <v>#N/A</v>
      </c>
      <c r="H115" s="37" t="e" cm="1">
        <f t="array" ref="H115">_xlfn.IFS(B115&lt;=Application!$E$39,Application!$E$44,B115&lt;=SUM(Application!$E$39,Application!$F$39),Application!$F$44,B115&lt;=SUM(Application!$E$39:$G$39),Application!$G$44)</f>
        <v>#N/A</v>
      </c>
      <c r="I115" s="50"/>
      <c r="J115">
        <f>IF(AND(SUM(Application!$E$39:$G$39)&gt;='FSE IDs'!B115,$K$9=1),1,0)</f>
        <v>0</v>
      </c>
    </row>
    <row r="116" spans="2:10">
      <c r="B116">
        <v>107</v>
      </c>
      <c r="C116" s="50"/>
      <c r="D116" s="50"/>
      <c r="E116" s="37" t="e" cm="1">
        <f t="array" ref="E116">_xlfn.IFS(B116&lt;=Application!$E$39,Application!$E$43,B116&lt;=SUM(Application!$E$39,Application!$F$39),Application!$F$43,B116&lt;=SUM(Application!$E$39:$G$39),Application!$G$43)</f>
        <v>#N/A</v>
      </c>
      <c r="F116" s="37" t="e" cm="1">
        <f t="array" ref="F116">_xlfn.IFS(B116&lt;=Application!$E$39,Application!$E$41,B116&lt;=SUM(Application!$E$39,Application!$F$39),Application!$F$41,B116&lt;=SUM(Application!$E$39:$G$39),Application!$G$41)</f>
        <v>#N/A</v>
      </c>
      <c r="G116" s="37" t="e" cm="1">
        <f t="array" ref="G116">_xlfn.IFS(B116&lt;=Application!$E$39,Application!$E$50,B116&lt;=SUM(Application!$E$39,Application!$F$39),Application!$F$50,B116&lt;=SUM(Application!$E$39:$G$39),Application!$G$50)</f>
        <v>#N/A</v>
      </c>
      <c r="H116" s="37" t="e" cm="1">
        <f t="array" ref="H116">_xlfn.IFS(B116&lt;=Application!$E$39,Application!$E$44,B116&lt;=SUM(Application!$E$39,Application!$F$39),Application!$F$44,B116&lt;=SUM(Application!$E$39:$G$39),Application!$G$44)</f>
        <v>#N/A</v>
      </c>
      <c r="I116" s="50"/>
      <c r="J116">
        <f>IF(AND(SUM(Application!$E$39:$G$39)&gt;='FSE IDs'!B116,$K$9=1),1,0)</f>
        <v>0</v>
      </c>
    </row>
    <row r="117" spans="2:10">
      <c r="B117">
        <v>108</v>
      </c>
      <c r="C117" s="50"/>
      <c r="D117" s="50"/>
      <c r="E117" s="37" t="e" cm="1">
        <f t="array" ref="E117">_xlfn.IFS(B117&lt;=Application!$E$39,Application!$E$43,B117&lt;=SUM(Application!$E$39,Application!$F$39),Application!$F$43,B117&lt;=SUM(Application!$E$39:$G$39),Application!$G$43)</f>
        <v>#N/A</v>
      </c>
      <c r="F117" s="37" t="e" cm="1">
        <f t="array" ref="F117">_xlfn.IFS(B117&lt;=Application!$E$39,Application!$E$41,B117&lt;=SUM(Application!$E$39,Application!$F$39),Application!$F$41,B117&lt;=SUM(Application!$E$39:$G$39),Application!$G$41)</f>
        <v>#N/A</v>
      </c>
      <c r="G117" s="37" t="e" cm="1">
        <f t="array" ref="G117">_xlfn.IFS(B117&lt;=Application!$E$39,Application!$E$50,B117&lt;=SUM(Application!$E$39,Application!$F$39),Application!$F$50,B117&lt;=SUM(Application!$E$39:$G$39),Application!$G$50)</f>
        <v>#N/A</v>
      </c>
      <c r="H117" s="37" t="e" cm="1">
        <f t="array" ref="H117">_xlfn.IFS(B117&lt;=Application!$E$39,Application!$E$44,B117&lt;=SUM(Application!$E$39,Application!$F$39),Application!$F$44,B117&lt;=SUM(Application!$E$39:$G$39),Application!$G$44)</f>
        <v>#N/A</v>
      </c>
      <c r="I117" s="50"/>
      <c r="J117">
        <f>IF(AND(SUM(Application!$E$39:$G$39)&gt;='FSE IDs'!B117,$K$9=1),1,0)</f>
        <v>0</v>
      </c>
    </row>
    <row r="118" spans="2:10">
      <c r="B118">
        <v>109</v>
      </c>
      <c r="C118" s="50"/>
      <c r="D118" s="50"/>
      <c r="E118" s="37" t="e" cm="1">
        <f t="array" ref="E118">_xlfn.IFS(B118&lt;=Application!$E$39,Application!$E$43,B118&lt;=SUM(Application!$E$39,Application!$F$39),Application!$F$43,B118&lt;=SUM(Application!$E$39:$G$39),Application!$G$43)</f>
        <v>#N/A</v>
      </c>
      <c r="F118" s="37" t="e" cm="1">
        <f t="array" ref="F118">_xlfn.IFS(B118&lt;=Application!$E$39,Application!$E$41,B118&lt;=SUM(Application!$E$39,Application!$F$39),Application!$F$41,B118&lt;=SUM(Application!$E$39:$G$39),Application!$G$41)</f>
        <v>#N/A</v>
      </c>
      <c r="G118" s="37" t="e" cm="1">
        <f t="array" ref="G118">_xlfn.IFS(B118&lt;=Application!$E$39,Application!$E$50,B118&lt;=SUM(Application!$E$39,Application!$F$39),Application!$F$50,B118&lt;=SUM(Application!$E$39:$G$39),Application!$G$50)</f>
        <v>#N/A</v>
      </c>
      <c r="H118" s="37" t="e" cm="1">
        <f t="array" ref="H118">_xlfn.IFS(B118&lt;=Application!$E$39,Application!$E$44,B118&lt;=SUM(Application!$E$39,Application!$F$39),Application!$F$44,B118&lt;=SUM(Application!$E$39:$G$39),Application!$G$44)</f>
        <v>#N/A</v>
      </c>
      <c r="I118" s="50"/>
      <c r="J118">
        <f>IF(AND(SUM(Application!$E$39:$G$39)&gt;='FSE IDs'!B118,$K$9=1),1,0)</f>
        <v>0</v>
      </c>
    </row>
    <row r="119" spans="2:10">
      <c r="B119">
        <v>110</v>
      </c>
      <c r="C119" s="50"/>
      <c r="D119" s="50"/>
      <c r="E119" s="37" t="e" cm="1">
        <f t="array" ref="E119">_xlfn.IFS(B119&lt;=Application!$E$39,Application!$E$43,B119&lt;=SUM(Application!$E$39,Application!$F$39),Application!$F$43,B119&lt;=SUM(Application!$E$39:$G$39),Application!$G$43)</f>
        <v>#N/A</v>
      </c>
      <c r="F119" s="37" t="e" cm="1">
        <f t="array" ref="F119">_xlfn.IFS(B119&lt;=Application!$E$39,Application!$E$41,B119&lt;=SUM(Application!$E$39,Application!$F$39),Application!$F$41,B119&lt;=SUM(Application!$E$39:$G$39),Application!$G$41)</f>
        <v>#N/A</v>
      </c>
      <c r="G119" s="37" t="e" cm="1">
        <f t="array" ref="G119">_xlfn.IFS(B119&lt;=Application!$E$39,Application!$E$50,B119&lt;=SUM(Application!$E$39,Application!$F$39),Application!$F$50,B119&lt;=SUM(Application!$E$39:$G$39),Application!$G$50)</f>
        <v>#N/A</v>
      </c>
      <c r="H119" s="37" t="e" cm="1">
        <f t="array" ref="H119">_xlfn.IFS(B119&lt;=Application!$E$39,Application!$E$44,B119&lt;=SUM(Application!$E$39,Application!$F$39),Application!$F$44,B119&lt;=SUM(Application!$E$39:$G$39),Application!$G$44)</f>
        <v>#N/A</v>
      </c>
      <c r="I119" s="50"/>
      <c r="J119">
        <f>IF(AND(SUM(Application!$E$39:$G$39)&gt;='FSE IDs'!B119,$K$9=1),1,0)</f>
        <v>0</v>
      </c>
    </row>
    <row r="120" spans="2:10">
      <c r="B120">
        <v>111</v>
      </c>
      <c r="C120" s="50"/>
      <c r="D120" s="50"/>
      <c r="E120" s="37" t="e" cm="1">
        <f t="array" ref="E120">_xlfn.IFS(B120&lt;=Application!$E$39,Application!$E$43,B120&lt;=SUM(Application!$E$39,Application!$F$39),Application!$F$43,B120&lt;=SUM(Application!$E$39:$G$39),Application!$G$43)</f>
        <v>#N/A</v>
      </c>
      <c r="F120" s="37" t="e" cm="1">
        <f t="array" ref="F120">_xlfn.IFS(B120&lt;=Application!$E$39,Application!$E$41,B120&lt;=SUM(Application!$E$39,Application!$F$39),Application!$F$41,B120&lt;=SUM(Application!$E$39:$G$39),Application!$G$41)</f>
        <v>#N/A</v>
      </c>
      <c r="G120" s="37" t="e" cm="1">
        <f t="array" ref="G120">_xlfn.IFS(B120&lt;=Application!$E$39,Application!$E$50,B120&lt;=SUM(Application!$E$39,Application!$F$39),Application!$F$50,B120&lt;=SUM(Application!$E$39:$G$39),Application!$G$50)</f>
        <v>#N/A</v>
      </c>
      <c r="H120" s="37" t="e" cm="1">
        <f t="array" ref="H120">_xlfn.IFS(B120&lt;=Application!$E$39,Application!$E$44,B120&lt;=SUM(Application!$E$39,Application!$F$39),Application!$F$44,B120&lt;=SUM(Application!$E$39:$G$39),Application!$G$44)</f>
        <v>#N/A</v>
      </c>
      <c r="I120" s="50"/>
      <c r="J120">
        <f>IF(AND(SUM(Application!$E$39:$G$39)&gt;='FSE IDs'!B120,$K$9=1),1,0)</f>
        <v>0</v>
      </c>
    </row>
    <row r="121" spans="2:10">
      <c r="B121">
        <v>112</v>
      </c>
      <c r="C121" s="50"/>
      <c r="D121" s="50"/>
      <c r="E121" s="37" t="e" cm="1">
        <f t="array" ref="E121">_xlfn.IFS(B121&lt;=Application!$E$39,Application!$E$43,B121&lt;=SUM(Application!$E$39,Application!$F$39),Application!$F$43,B121&lt;=SUM(Application!$E$39:$G$39),Application!$G$43)</f>
        <v>#N/A</v>
      </c>
      <c r="F121" s="37" t="e" cm="1">
        <f t="array" ref="F121">_xlfn.IFS(B121&lt;=Application!$E$39,Application!$E$41,B121&lt;=SUM(Application!$E$39,Application!$F$39),Application!$F$41,B121&lt;=SUM(Application!$E$39:$G$39),Application!$G$41)</f>
        <v>#N/A</v>
      </c>
      <c r="G121" s="37" t="e" cm="1">
        <f t="array" ref="G121">_xlfn.IFS(B121&lt;=Application!$E$39,Application!$E$50,B121&lt;=SUM(Application!$E$39,Application!$F$39),Application!$F$50,B121&lt;=SUM(Application!$E$39:$G$39),Application!$G$50)</f>
        <v>#N/A</v>
      </c>
      <c r="H121" s="37" t="e" cm="1">
        <f t="array" ref="H121">_xlfn.IFS(B121&lt;=Application!$E$39,Application!$E$44,B121&lt;=SUM(Application!$E$39,Application!$F$39),Application!$F$44,B121&lt;=SUM(Application!$E$39:$G$39),Application!$G$44)</f>
        <v>#N/A</v>
      </c>
      <c r="I121" s="50"/>
      <c r="J121">
        <f>IF(AND(SUM(Application!$E$39:$G$39)&gt;='FSE IDs'!B121,$K$9=1),1,0)</f>
        <v>0</v>
      </c>
    </row>
    <row r="122" spans="2:10">
      <c r="B122">
        <v>113</v>
      </c>
      <c r="C122" s="50"/>
      <c r="D122" s="50"/>
      <c r="E122" s="37" t="e" cm="1">
        <f t="array" ref="E122">_xlfn.IFS(B122&lt;=Application!$E$39,Application!$E$43,B122&lt;=SUM(Application!$E$39,Application!$F$39),Application!$F$43,B122&lt;=SUM(Application!$E$39:$G$39),Application!$G$43)</f>
        <v>#N/A</v>
      </c>
      <c r="F122" s="37" t="e" cm="1">
        <f t="array" ref="F122">_xlfn.IFS(B122&lt;=Application!$E$39,Application!$E$41,B122&lt;=SUM(Application!$E$39,Application!$F$39),Application!$F$41,B122&lt;=SUM(Application!$E$39:$G$39),Application!$G$41)</f>
        <v>#N/A</v>
      </c>
      <c r="G122" s="37" t="e" cm="1">
        <f t="array" ref="G122">_xlfn.IFS(B122&lt;=Application!$E$39,Application!$E$50,B122&lt;=SUM(Application!$E$39,Application!$F$39),Application!$F$50,B122&lt;=SUM(Application!$E$39:$G$39),Application!$G$50)</f>
        <v>#N/A</v>
      </c>
      <c r="H122" s="37" t="e" cm="1">
        <f t="array" ref="H122">_xlfn.IFS(B122&lt;=Application!$E$39,Application!$E$44,B122&lt;=SUM(Application!$E$39,Application!$F$39),Application!$F$44,B122&lt;=SUM(Application!$E$39:$G$39),Application!$G$44)</f>
        <v>#N/A</v>
      </c>
      <c r="I122" s="50"/>
      <c r="J122">
        <f>IF(AND(SUM(Application!$E$39:$G$39)&gt;='FSE IDs'!B122,$K$9=1),1,0)</f>
        <v>0</v>
      </c>
    </row>
    <row r="123" spans="2:10">
      <c r="B123">
        <v>114</v>
      </c>
      <c r="C123" s="50"/>
      <c r="D123" s="50"/>
      <c r="E123" s="37" t="e" cm="1">
        <f t="array" ref="E123">_xlfn.IFS(B123&lt;=Application!$E$39,Application!$E$43,B123&lt;=SUM(Application!$E$39,Application!$F$39),Application!$F$43,B123&lt;=SUM(Application!$E$39:$G$39),Application!$G$43)</f>
        <v>#N/A</v>
      </c>
      <c r="F123" s="37" t="e" cm="1">
        <f t="array" ref="F123">_xlfn.IFS(B123&lt;=Application!$E$39,Application!$E$41,B123&lt;=SUM(Application!$E$39,Application!$F$39),Application!$F$41,B123&lt;=SUM(Application!$E$39:$G$39),Application!$G$41)</f>
        <v>#N/A</v>
      </c>
      <c r="G123" s="37" t="e" cm="1">
        <f t="array" ref="G123">_xlfn.IFS(B123&lt;=Application!$E$39,Application!$E$50,B123&lt;=SUM(Application!$E$39,Application!$F$39),Application!$F$50,B123&lt;=SUM(Application!$E$39:$G$39),Application!$G$50)</f>
        <v>#N/A</v>
      </c>
      <c r="H123" s="37" t="e" cm="1">
        <f t="array" ref="H123">_xlfn.IFS(B123&lt;=Application!$E$39,Application!$E$44,B123&lt;=SUM(Application!$E$39,Application!$F$39),Application!$F$44,B123&lt;=SUM(Application!$E$39:$G$39),Application!$G$44)</f>
        <v>#N/A</v>
      </c>
      <c r="I123" s="50"/>
      <c r="J123">
        <f>IF(AND(SUM(Application!$E$39:$G$39)&gt;='FSE IDs'!B123,$K$9=1),1,0)</f>
        <v>0</v>
      </c>
    </row>
    <row r="124" spans="2:10">
      <c r="B124">
        <v>115</v>
      </c>
      <c r="C124" s="50"/>
      <c r="D124" s="50"/>
      <c r="E124" s="37" t="e" cm="1">
        <f t="array" ref="E124">_xlfn.IFS(B124&lt;=Application!$E$39,Application!$E$43,B124&lt;=SUM(Application!$E$39,Application!$F$39),Application!$F$43,B124&lt;=SUM(Application!$E$39:$G$39),Application!$G$43)</f>
        <v>#N/A</v>
      </c>
      <c r="F124" s="37" t="e" cm="1">
        <f t="array" ref="F124">_xlfn.IFS(B124&lt;=Application!$E$39,Application!$E$41,B124&lt;=SUM(Application!$E$39,Application!$F$39),Application!$F$41,B124&lt;=SUM(Application!$E$39:$G$39),Application!$G$41)</f>
        <v>#N/A</v>
      </c>
      <c r="G124" s="37" t="e" cm="1">
        <f t="array" ref="G124">_xlfn.IFS(B124&lt;=Application!$E$39,Application!$E$50,B124&lt;=SUM(Application!$E$39,Application!$F$39),Application!$F$50,B124&lt;=SUM(Application!$E$39:$G$39),Application!$G$50)</f>
        <v>#N/A</v>
      </c>
      <c r="H124" s="37" t="e" cm="1">
        <f t="array" ref="H124">_xlfn.IFS(B124&lt;=Application!$E$39,Application!$E$44,B124&lt;=SUM(Application!$E$39,Application!$F$39),Application!$F$44,B124&lt;=SUM(Application!$E$39:$G$39),Application!$G$44)</f>
        <v>#N/A</v>
      </c>
      <c r="I124" s="50"/>
      <c r="J124">
        <f>IF(AND(SUM(Application!$E$39:$G$39)&gt;='FSE IDs'!B124,$K$9=1),1,0)</f>
        <v>0</v>
      </c>
    </row>
    <row r="125" spans="2:10">
      <c r="B125">
        <v>116</v>
      </c>
      <c r="C125" s="50"/>
      <c r="D125" s="50"/>
      <c r="E125" s="37" t="e" cm="1">
        <f t="array" ref="E125">_xlfn.IFS(B125&lt;=Application!$E$39,Application!$E$43,B125&lt;=SUM(Application!$E$39,Application!$F$39),Application!$F$43,B125&lt;=SUM(Application!$E$39:$G$39),Application!$G$43)</f>
        <v>#N/A</v>
      </c>
      <c r="F125" s="37" t="e" cm="1">
        <f t="array" ref="F125">_xlfn.IFS(B125&lt;=Application!$E$39,Application!$E$41,B125&lt;=SUM(Application!$E$39,Application!$F$39),Application!$F$41,B125&lt;=SUM(Application!$E$39:$G$39),Application!$G$41)</f>
        <v>#N/A</v>
      </c>
      <c r="G125" s="37" t="e" cm="1">
        <f t="array" ref="G125">_xlfn.IFS(B125&lt;=Application!$E$39,Application!$E$50,B125&lt;=SUM(Application!$E$39,Application!$F$39),Application!$F$50,B125&lt;=SUM(Application!$E$39:$G$39),Application!$G$50)</f>
        <v>#N/A</v>
      </c>
      <c r="H125" s="37" t="e" cm="1">
        <f t="array" ref="H125">_xlfn.IFS(B125&lt;=Application!$E$39,Application!$E$44,B125&lt;=SUM(Application!$E$39,Application!$F$39),Application!$F$44,B125&lt;=SUM(Application!$E$39:$G$39),Application!$G$44)</f>
        <v>#N/A</v>
      </c>
      <c r="I125" s="50"/>
      <c r="J125">
        <f>IF(AND(SUM(Application!$E$39:$G$39)&gt;='FSE IDs'!B125,$K$9=1),1,0)</f>
        <v>0</v>
      </c>
    </row>
    <row r="126" spans="2:10">
      <c r="B126">
        <v>117</v>
      </c>
      <c r="C126" s="50"/>
      <c r="D126" s="50"/>
      <c r="E126" s="37" t="e" cm="1">
        <f t="array" ref="E126">_xlfn.IFS(B126&lt;=Application!$E$39,Application!$E$43,B126&lt;=SUM(Application!$E$39,Application!$F$39),Application!$F$43,B126&lt;=SUM(Application!$E$39:$G$39),Application!$G$43)</f>
        <v>#N/A</v>
      </c>
      <c r="F126" s="37" t="e" cm="1">
        <f t="array" ref="F126">_xlfn.IFS(B126&lt;=Application!$E$39,Application!$E$41,B126&lt;=SUM(Application!$E$39,Application!$F$39),Application!$F$41,B126&lt;=SUM(Application!$E$39:$G$39),Application!$G$41)</f>
        <v>#N/A</v>
      </c>
      <c r="G126" s="37" t="e" cm="1">
        <f t="array" ref="G126">_xlfn.IFS(B126&lt;=Application!$E$39,Application!$E$50,B126&lt;=SUM(Application!$E$39,Application!$F$39),Application!$F$50,B126&lt;=SUM(Application!$E$39:$G$39),Application!$G$50)</f>
        <v>#N/A</v>
      </c>
      <c r="H126" s="37" t="e" cm="1">
        <f t="array" ref="H126">_xlfn.IFS(B126&lt;=Application!$E$39,Application!$E$44,B126&lt;=SUM(Application!$E$39,Application!$F$39),Application!$F$44,B126&lt;=SUM(Application!$E$39:$G$39),Application!$G$44)</f>
        <v>#N/A</v>
      </c>
      <c r="I126" s="50"/>
      <c r="J126">
        <f>IF(AND(SUM(Application!$E$39:$G$39)&gt;='FSE IDs'!B126,$K$9=1),1,0)</f>
        <v>0</v>
      </c>
    </row>
    <row r="127" spans="2:10">
      <c r="B127">
        <v>118</v>
      </c>
      <c r="C127" s="50"/>
      <c r="D127" s="50"/>
      <c r="E127" s="37" t="e" cm="1">
        <f t="array" ref="E127">_xlfn.IFS(B127&lt;=Application!$E$39,Application!$E$43,B127&lt;=SUM(Application!$E$39,Application!$F$39),Application!$F$43,B127&lt;=SUM(Application!$E$39:$G$39),Application!$G$43)</f>
        <v>#N/A</v>
      </c>
      <c r="F127" s="37" t="e" cm="1">
        <f t="array" ref="F127">_xlfn.IFS(B127&lt;=Application!$E$39,Application!$E$41,B127&lt;=SUM(Application!$E$39,Application!$F$39),Application!$F$41,B127&lt;=SUM(Application!$E$39:$G$39),Application!$G$41)</f>
        <v>#N/A</v>
      </c>
      <c r="G127" s="37" t="e" cm="1">
        <f t="array" ref="G127">_xlfn.IFS(B127&lt;=Application!$E$39,Application!$E$50,B127&lt;=SUM(Application!$E$39,Application!$F$39),Application!$F$50,B127&lt;=SUM(Application!$E$39:$G$39),Application!$G$50)</f>
        <v>#N/A</v>
      </c>
      <c r="H127" s="37" t="e" cm="1">
        <f t="array" ref="H127">_xlfn.IFS(B127&lt;=Application!$E$39,Application!$E$44,B127&lt;=SUM(Application!$E$39,Application!$F$39),Application!$F$44,B127&lt;=SUM(Application!$E$39:$G$39),Application!$G$44)</f>
        <v>#N/A</v>
      </c>
      <c r="I127" s="50"/>
      <c r="J127">
        <f>IF(AND(SUM(Application!$E$39:$G$39)&gt;='FSE IDs'!B127,$K$9=1),1,0)</f>
        <v>0</v>
      </c>
    </row>
    <row r="128" spans="2:10">
      <c r="B128">
        <v>119</v>
      </c>
      <c r="C128" s="50"/>
      <c r="D128" s="50"/>
      <c r="E128" s="37" t="e" cm="1">
        <f t="array" ref="E128">_xlfn.IFS(B128&lt;=Application!$E$39,Application!$E$43,B128&lt;=SUM(Application!$E$39,Application!$F$39),Application!$F$43,B128&lt;=SUM(Application!$E$39:$G$39),Application!$G$43)</f>
        <v>#N/A</v>
      </c>
      <c r="F128" s="37" t="e" cm="1">
        <f t="array" ref="F128">_xlfn.IFS(B128&lt;=Application!$E$39,Application!$E$41,B128&lt;=SUM(Application!$E$39,Application!$F$39),Application!$F$41,B128&lt;=SUM(Application!$E$39:$G$39),Application!$G$41)</f>
        <v>#N/A</v>
      </c>
      <c r="G128" s="37" t="e" cm="1">
        <f t="array" ref="G128">_xlfn.IFS(B128&lt;=Application!$E$39,Application!$E$50,B128&lt;=SUM(Application!$E$39,Application!$F$39),Application!$F$50,B128&lt;=SUM(Application!$E$39:$G$39),Application!$G$50)</f>
        <v>#N/A</v>
      </c>
      <c r="H128" s="37" t="e" cm="1">
        <f t="array" ref="H128">_xlfn.IFS(B128&lt;=Application!$E$39,Application!$E$44,B128&lt;=SUM(Application!$E$39,Application!$F$39),Application!$F$44,B128&lt;=SUM(Application!$E$39:$G$39),Application!$G$44)</f>
        <v>#N/A</v>
      </c>
      <c r="I128" s="50"/>
      <c r="J128">
        <f>IF(AND(SUM(Application!$E$39:$G$39)&gt;='FSE IDs'!B128,$K$9=1),1,0)</f>
        <v>0</v>
      </c>
    </row>
    <row r="129" spans="2:10">
      <c r="B129">
        <v>120</v>
      </c>
      <c r="C129" s="50"/>
      <c r="D129" s="50"/>
      <c r="E129" s="37" t="e" cm="1">
        <f t="array" ref="E129">_xlfn.IFS(B129&lt;=Application!$E$39,Application!$E$43,B129&lt;=SUM(Application!$E$39,Application!$F$39),Application!$F$43,B129&lt;=SUM(Application!$E$39:$G$39),Application!$G$43)</f>
        <v>#N/A</v>
      </c>
      <c r="F129" s="37" t="e" cm="1">
        <f t="array" ref="F129">_xlfn.IFS(B129&lt;=Application!$E$39,Application!$E$41,B129&lt;=SUM(Application!$E$39,Application!$F$39),Application!$F$41,B129&lt;=SUM(Application!$E$39:$G$39),Application!$G$41)</f>
        <v>#N/A</v>
      </c>
      <c r="G129" s="37" t="e" cm="1">
        <f t="array" ref="G129">_xlfn.IFS(B129&lt;=Application!$E$39,Application!$E$50,B129&lt;=SUM(Application!$E$39,Application!$F$39),Application!$F$50,B129&lt;=SUM(Application!$E$39:$G$39),Application!$G$50)</f>
        <v>#N/A</v>
      </c>
      <c r="H129" s="37" t="e" cm="1">
        <f t="array" ref="H129">_xlfn.IFS(B129&lt;=Application!$E$39,Application!$E$44,B129&lt;=SUM(Application!$E$39,Application!$F$39),Application!$F$44,B129&lt;=SUM(Application!$E$39:$G$39),Application!$G$44)</f>
        <v>#N/A</v>
      </c>
      <c r="I129" s="50"/>
      <c r="J129">
        <f>IF(AND(SUM(Application!$E$39:$G$39)&gt;='FSE IDs'!B129,$K$9=1),1,0)</f>
        <v>0</v>
      </c>
    </row>
    <row r="130" spans="2:10">
      <c r="B130">
        <v>121</v>
      </c>
      <c r="C130" s="50"/>
      <c r="D130" s="50"/>
      <c r="E130" s="37" t="e" cm="1">
        <f t="array" ref="E130">_xlfn.IFS(B130&lt;=Application!$E$39,Application!$E$43,B130&lt;=SUM(Application!$E$39,Application!$F$39),Application!$F$43,B130&lt;=SUM(Application!$E$39:$G$39),Application!$G$43)</f>
        <v>#N/A</v>
      </c>
      <c r="F130" s="37" t="e" cm="1">
        <f t="array" ref="F130">_xlfn.IFS(B130&lt;=Application!$E$39,Application!$E$41,B130&lt;=SUM(Application!$E$39,Application!$F$39),Application!$F$41,B130&lt;=SUM(Application!$E$39:$G$39),Application!$G$41)</f>
        <v>#N/A</v>
      </c>
      <c r="G130" s="37" t="e" cm="1">
        <f t="array" ref="G130">_xlfn.IFS(B130&lt;=Application!$E$39,Application!$E$50,B130&lt;=SUM(Application!$E$39,Application!$F$39),Application!$F$50,B130&lt;=SUM(Application!$E$39:$G$39),Application!$G$50)</f>
        <v>#N/A</v>
      </c>
      <c r="H130" s="37" t="e" cm="1">
        <f t="array" ref="H130">_xlfn.IFS(B130&lt;=Application!$E$39,Application!$E$44,B130&lt;=SUM(Application!$E$39,Application!$F$39),Application!$F$44,B130&lt;=SUM(Application!$E$39:$G$39),Application!$G$44)</f>
        <v>#N/A</v>
      </c>
      <c r="I130" s="50"/>
      <c r="J130">
        <f>IF(AND(SUM(Application!$E$39:$G$39)&gt;='FSE IDs'!B130,$K$9=1),1,0)</f>
        <v>0</v>
      </c>
    </row>
    <row r="131" spans="2:10">
      <c r="B131">
        <v>122</v>
      </c>
      <c r="C131" s="50"/>
      <c r="D131" s="50"/>
      <c r="E131" s="37" t="e" cm="1">
        <f t="array" ref="E131">_xlfn.IFS(B131&lt;=Application!$E$39,Application!$E$43,B131&lt;=SUM(Application!$E$39,Application!$F$39),Application!$F$43,B131&lt;=SUM(Application!$E$39:$G$39),Application!$G$43)</f>
        <v>#N/A</v>
      </c>
      <c r="F131" s="37" t="e" cm="1">
        <f t="array" ref="F131">_xlfn.IFS(B131&lt;=Application!$E$39,Application!$E$41,B131&lt;=SUM(Application!$E$39,Application!$F$39),Application!$F$41,B131&lt;=SUM(Application!$E$39:$G$39),Application!$G$41)</f>
        <v>#N/A</v>
      </c>
      <c r="G131" s="37" t="e" cm="1">
        <f t="array" ref="G131">_xlfn.IFS(B131&lt;=Application!$E$39,Application!$E$50,B131&lt;=SUM(Application!$E$39,Application!$F$39),Application!$F$50,B131&lt;=SUM(Application!$E$39:$G$39),Application!$G$50)</f>
        <v>#N/A</v>
      </c>
      <c r="H131" s="37" t="e" cm="1">
        <f t="array" ref="H131">_xlfn.IFS(B131&lt;=Application!$E$39,Application!$E$44,B131&lt;=SUM(Application!$E$39,Application!$F$39),Application!$F$44,B131&lt;=SUM(Application!$E$39:$G$39),Application!$G$44)</f>
        <v>#N/A</v>
      </c>
      <c r="I131" s="50"/>
      <c r="J131">
        <f>IF(AND(SUM(Application!$E$39:$G$39)&gt;='FSE IDs'!B131,$K$9=1),1,0)</f>
        <v>0</v>
      </c>
    </row>
    <row r="132" spans="2:10">
      <c r="B132">
        <v>123</v>
      </c>
      <c r="C132" s="50"/>
      <c r="D132" s="50"/>
      <c r="E132" s="37" t="e" cm="1">
        <f t="array" ref="E132">_xlfn.IFS(B132&lt;=Application!$E$39,Application!$E$43,B132&lt;=SUM(Application!$E$39,Application!$F$39),Application!$F$43,B132&lt;=SUM(Application!$E$39:$G$39),Application!$G$43)</f>
        <v>#N/A</v>
      </c>
      <c r="F132" s="37" t="e" cm="1">
        <f t="array" ref="F132">_xlfn.IFS(B132&lt;=Application!$E$39,Application!$E$41,B132&lt;=SUM(Application!$E$39,Application!$F$39),Application!$F$41,B132&lt;=SUM(Application!$E$39:$G$39),Application!$G$41)</f>
        <v>#N/A</v>
      </c>
      <c r="G132" s="37" t="e" cm="1">
        <f t="array" ref="G132">_xlfn.IFS(B132&lt;=Application!$E$39,Application!$E$50,B132&lt;=SUM(Application!$E$39,Application!$F$39),Application!$F$50,B132&lt;=SUM(Application!$E$39:$G$39),Application!$G$50)</f>
        <v>#N/A</v>
      </c>
      <c r="H132" s="37" t="e" cm="1">
        <f t="array" ref="H132">_xlfn.IFS(B132&lt;=Application!$E$39,Application!$E$44,B132&lt;=SUM(Application!$E$39,Application!$F$39),Application!$F$44,B132&lt;=SUM(Application!$E$39:$G$39),Application!$G$44)</f>
        <v>#N/A</v>
      </c>
      <c r="I132" s="50"/>
      <c r="J132">
        <f>IF(AND(SUM(Application!$E$39:$G$39)&gt;='FSE IDs'!B132,$K$9=1),1,0)</f>
        <v>0</v>
      </c>
    </row>
    <row r="133" spans="2:10">
      <c r="B133">
        <v>124</v>
      </c>
      <c r="C133" s="50"/>
      <c r="D133" s="50"/>
      <c r="E133" s="37" t="e" cm="1">
        <f t="array" ref="E133">_xlfn.IFS(B133&lt;=Application!$E$39,Application!$E$43,B133&lt;=SUM(Application!$E$39,Application!$F$39),Application!$F$43,B133&lt;=SUM(Application!$E$39:$G$39),Application!$G$43)</f>
        <v>#N/A</v>
      </c>
      <c r="F133" s="37" t="e" cm="1">
        <f t="array" ref="F133">_xlfn.IFS(B133&lt;=Application!$E$39,Application!$E$41,B133&lt;=SUM(Application!$E$39,Application!$F$39),Application!$F$41,B133&lt;=SUM(Application!$E$39:$G$39),Application!$G$41)</f>
        <v>#N/A</v>
      </c>
      <c r="G133" s="37" t="e" cm="1">
        <f t="array" ref="G133">_xlfn.IFS(B133&lt;=Application!$E$39,Application!$E$50,B133&lt;=SUM(Application!$E$39,Application!$F$39),Application!$F$50,B133&lt;=SUM(Application!$E$39:$G$39),Application!$G$50)</f>
        <v>#N/A</v>
      </c>
      <c r="H133" s="37" t="e" cm="1">
        <f t="array" ref="H133">_xlfn.IFS(B133&lt;=Application!$E$39,Application!$E$44,B133&lt;=SUM(Application!$E$39,Application!$F$39),Application!$F$44,B133&lt;=SUM(Application!$E$39:$G$39),Application!$G$44)</f>
        <v>#N/A</v>
      </c>
      <c r="I133" s="50"/>
      <c r="J133">
        <f>IF(AND(SUM(Application!$E$39:$G$39)&gt;='FSE IDs'!B133,$K$9=1),1,0)</f>
        <v>0</v>
      </c>
    </row>
    <row r="134" spans="2:10">
      <c r="B134">
        <v>125</v>
      </c>
      <c r="C134" s="50"/>
      <c r="D134" s="50"/>
      <c r="E134" s="37" t="e" cm="1">
        <f t="array" ref="E134">_xlfn.IFS(B134&lt;=Application!$E$39,Application!$E$43,B134&lt;=SUM(Application!$E$39,Application!$F$39),Application!$F$43,B134&lt;=SUM(Application!$E$39:$G$39),Application!$G$43)</f>
        <v>#N/A</v>
      </c>
      <c r="F134" s="37" t="e" cm="1">
        <f t="array" ref="F134">_xlfn.IFS(B134&lt;=Application!$E$39,Application!$E$41,B134&lt;=SUM(Application!$E$39,Application!$F$39),Application!$F$41,B134&lt;=SUM(Application!$E$39:$G$39),Application!$G$41)</f>
        <v>#N/A</v>
      </c>
      <c r="G134" s="37" t="e" cm="1">
        <f t="array" ref="G134">_xlfn.IFS(B134&lt;=Application!$E$39,Application!$E$50,B134&lt;=SUM(Application!$E$39,Application!$F$39),Application!$F$50,B134&lt;=SUM(Application!$E$39:$G$39),Application!$G$50)</f>
        <v>#N/A</v>
      </c>
      <c r="H134" s="37" t="e" cm="1">
        <f t="array" ref="H134">_xlfn.IFS(B134&lt;=Application!$E$39,Application!$E$44,B134&lt;=SUM(Application!$E$39,Application!$F$39),Application!$F$44,B134&lt;=SUM(Application!$E$39:$G$39),Application!$G$44)</f>
        <v>#N/A</v>
      </c>
      <c r="I134" s="50"/>
      <c r="J134">
        <f>IF(AND(SUM(Application!$E$39:$G$39)&gt;='FSE IDs'!B134,$K$9=1),1,0)</f>
        <v>0</v>
      </c>
    </row>
    <row r="135" spans="2:10">
      <c r="B135">
        <v>126</v>
      </c>
      <c r="C135" s="50"/>
      <c r="D135" s="50"/>
      <c r="E135" s="37" t="e" cm="1">
        <f t="array" ref="E135">_xlfn.IFS(B135&lt;=Application!$E$39,Application!$E$43,B135&lt;=SUM(Application!$E$39,Application!$F$39),Application!$F$43,B135&lt;=SUM(Application!$E$39:$G$39),Application!$G$43)</f>
        <v>#N/A</v>
      </c>
      <c r="F135" s="37" t="e" cm="1">
        <f t="array" ref="F135">_xlfn.IFS(B135&lt;=Application!$E$39,Application!$E$41,B135&lt;=SUM(Application!$E$39,Application!$F$39),Application!$F$41,B135&lt;=SUM(Application!$E$39:$G$39),Application!$G$41)</f>
        <v>#N/A</v>
      </c>
      <c r="G135" s="37" t="e" cm="1">
        <f t="array" ref="G135">_xlfn.IFS(B135&lt;=Application!$E$39,Application!$E$50,B135&lt;=SUM(Application!$E$39,Application!$F$39),Application!$F$50,B135&lt;=SUM(Application!$E$39:$G$39),Application!$G$50)</f>
        <v>#N/A</v>
      </c>
      <c r="H135" s="37" t="e" cm="1">
        <f t="array" ref="H135">_xlfn.IFS(B135&lt;=Application!$E$39,Application!$E$44,B135&lt;=SUM(Application!$E$39,Application!$F$39),Application!$F$44,B135&lt;=SUM(Application!$E$39:$G$39),Application!$G$44)</f>
        <v>#N/A</v>
      </c>
      <c r="I135" s="50"/>
      <c r="J135">
        <f>IF(AND(SUM(Application!$E$39:$G$39)&gt;='FSE IDs'!B135,$K$9=1),1,0)</f>
        <v>0</v>
      </c>
    </row>
    <row r="136" spans="2:10">
      <c r="B136">
        <v>127</v>
      </c>
      <c r="C136" s="50"/>
      <c r="D136" s="50"/>
      <c r="E136" s="37" t="e" cm="1">
        <f t="array" ref="E136">_xlfn.IFS(B136&lt;=Application!$E$39,Application!$E$43,B136&lt;=SUM(Application!$E$39,Application!$F$39),Application!$F$43,B136&lt;=SUM(Application!$E$39:$G$39),Application!$G$43)</f>
        <v>#N/A</v>
      </c>
      <c r="F136" s="37" t="e" cm="1">
        <f t="array" ref="F136">_xlfn.IFS(B136&lt;=Application!$E$39,Application!$E$41,B136&lt;=SUM(Application!$E$39,Application!$F$39),Application!$F$41,B136&lt;=SUM(Application!$E$39:$G$39),Application!$G$41)</f>
        <v>#N/A</v>
      </c>
      <c r="G136" s="37" t="e" cm="1">
        <f t="array" ref="G136">_xlfn.IFS(B136&lt;=Application!$E$39,Application!$E$50,B136&lt;=SUM(Application!$E$39,Application!$F$39),Application!$F$50,B136&lt;=SUM(Application!$E$39:$G$39),Application!$G$50)</f>
        <v>#N/A</v>
      </c>
      <c r="H136" s="37" t="e" cm="1">
        <f t="array" ref="H136">_xlfn.IFS(B136&lt;=Application!$E$39,Application!$E$44,B136&lt;=SUM(Application!$E$39,Application!$F$39),Application!$F$44,B136&lt;=SUM(Application!$E$39:$G$39),Application!$G$44)</f>
        <v>#N/A</v>
      </c>
      <c r="I136" s="50"/>
      <c r="J136">
        <f>IF(AND(SUM(Application!$E$39:$G$39)&gt;='FSE IDs'!B136,$K$9=1),1,0)</f>
        <v>0</v>
      </c>
    </row>
    <row r="137" spans="2:10">
      <c r="B137">
        <v>128</v>
      </c>
      <c r="C137" s="50"/>
      <c r="D137" s="50"/>
      <c r="E137" s="37" t="e" cm="1">
        <f t="array" ref="E137">_xlfn.IFS(B137&lt;=Application!$E$39,Application!$E$43,B137&lt;=SUM(Application!$E$39,Application!$F$39),Application!$F$43,B137&lt;=SUM(Application!$E$39:$G$39),Application!$G$43)</f>
        <v>#N/A</v>
      </c>
      <c r="F137" s="37" t="e" cm="1">
        <f t="array" ref="F137">_xlfn.IFS(B137&lt;=Application!$E$39,Application!$E$41,B137&lt;=SUM(Application!$E$39,Application!$F$39),Application!$F$41,B137&lt;=SUM(Application!$E$39:$G$39),Application!$G$41)</f>
        <v>#N/A</v>
      </c>
      <c r="G137" s="37" t="e" cm="1">
        <f t="array" ref="G137">_xlfn.IFS(B137&lt;=Application!$E$39,Application!$E$50,B137&lt;=SUM(Application!$E$39,Application!$F$39),Application!$F$50,B137&lt;=SUM(Application!$E$39:$G$39),Application!$G$50)</f>
        <v>#N/A</v>
      </c>
      <c r="H137" s="37" t="e" cm="1">
        <f t="array" ref="H137">_xlfn.IFS(B137&lt;=Application!$E$39,Application!$E$44,B137&lt;=SUM(Application!$E$39,Application!$F$39),Application!$F$44,B137&lt;=SUM(Application!$E$39:$G$39),Application!$G$44)</f>
        <v>#N/A</v>
      </c>
      <c r="I137" s="50"/>
      <c r="J137">
        <f>IF(AND(SUM(Application!$E$39:$G$39)&gt;='FSE IDs'!B137,$K$9=1),1,0)</f>
        <v>0</v>
      </c>
    </row>
    <row r="138" spans="2:10">
      <c r="B138">
        <v>129</v>
      </c>
      <c r="C138" s="50"/>
      <c r="D138" s="50"/>
      <c r="E138" s="37" t="e" cm="1">
        <f t="array" ref="E138">_xlfn.IFS(B138&lt;=Application!$E$39,Application!$E$43,B138&lt;=SUM(Application!$E$39,Application!$F$39),Application!$F$43,B138&lt;=SUM(Application!$E$39:$G$39),Application!$G$43)</f>
        <v>#N/A</v>
      </c>
      <c r="F138" s="37" t="e" cm="1">
        <f t="array" ref="F138">_xlfn.IFS(B138&lt;=Application!$E$39,Application!$E$41,B138&lt;=SUM(Application!$E$39,Application!$F$39),Application!$F$41,B138&lt;=SUM(Application!$E$39:$G$39),Application!$G$41)</f>
        <v>#N/A</v>
      </c>
      <c r="G138" s="37" t="e" cm="1">
        <f t="array" ref="G138">_xlfn.IFS(B138&lt;=Application!$E$39,Application!$E$50,B138&lt;=SUM(Application!$E$39,Application!$F$39),Application!$F$50,B138&lt;=SUM(Application!$E$39:$G$39),Application!$G$50)</f>
        <v>#N/A</v>
      </c>
      <c r="H138" s="37" t="e" cm="1">
        <f t="array" ref="H138">_xlfn.IFS(B138&lt;=Application!$E$39,Application!$E$44,B138&lt;=SUM(Application!$E$39,Application!$F$39),Application!$F$44,B138&lt;=SUM(Application!$E$39:$G$39),Application!$G$44)</f>
        <v>#N/A</v>
      </c>
      <c r="I138" s="50"/>
      <c r="J138">
        <f>IF(AND(SUM(Application!$E$39:$G$39)&gt;='FSE IDs'!B138,$K$9=1),1,0)</f>
        <v>0</v>
      </c>
    </row>
    <row r="139" spans="2:10">
      <c r="B139">
        <v>130</v>
      </c>
      <c r="C139" s="50"/>
      <c r="D139" s="50"/>
      <c r="E139" s="37" t="e" cm="1">
        <f t="array" ref="E139">_xlfn.IFS(B139&lt;=Application!$E$39,Application!$E$43,B139&lt;=SUM(Application!$E$39,Application!$F$39),Application!$F$43,B139&lt;=SUM(Application!$E$39:$G$39),Application!$G$43)</f>
        <v>#N/A</v>
      </c>
      <c r="F139" s="37" t="e" cm="1">
        <f t="array" ref="F139">_xlfn.IFS(B139&lt;=Application!$E$39,Application!$E$41,B139&lt;=SUM(Application!$E$39,Application!$F$39),Application!$F$41,B139&lt;=SUM(Application!$E$39:$G$39),Application!$G$41)</f>
        <v>#N/A</v>
      </c>
      <c r="G139" s="37" t="e" cm="1">
        <f t="array" ref="G139">_xlfn.IFS(B139&lt;=Application!$E$39,Application!$E$50,B139&lt;=SUM(Application!$E$39,Application!$F$39),Application!$F$50,B139&lt;=SUM(Application!$E$39:$G$39),Application!$G$50)</f>
        <v>#N/A</v>
      </c>
      <c r="H139" s="37" t="e" cm="1">
        <f t="array" ref="H139">_xlfn.IFS(B139&lt;=Application!$E$39,Application!$E$44,B139&lt;=SUM(Application!$E$39,Application!$F$39),Application!$F$44,B139&lt;=SUM(Application!$E$39:$G$39),Application!$G$44)</f>
        <v>#N/A</v>
      </c>
      <c r="I139" s="50"/>
      <c r="J139">
        <f>IF(AND(SUM(Application!$E$39:$G$39)&gt;='FSE IDs'!B139,$K$9=1),1,0)</f>
        <v>0</v>
      </c>
    </row>
    <row r="140" spans="2:10">
      <c r="B140">
        <v>131</v>
      </c>
      <c r="C140" s="50"/>
      <c r="D140" s="50"/>
      <c r="E140" s="37" t="e" cm="1">
        <f t="array" ref="E140">_xlfn.IFS(B140&lt;=Application!$E$39,Application!$E$43,B140&lt;=SUM(Application!$E$39,Application!$F$39),Application!$F$43,B140&lt;=SUM(Application!$E$39:$G$39),Application!$G$43)</f>
        <v>#N/A</v>
      </c>
      <c r="F140" s="37" t="e" cm="1">
        <f t="array" ref="F140">_xlfn.IFS(B140&lt;=Application!$E$39,Application!$E$41,B140&lt;=SUM(Application!$E$39,Application!$F$39),Application!$F$41,B140&lt;=SUM(Application!$E$39:$G$39),Application!$G$41)</f>
        <v>#N/A</v>
      </c>
      <c r="G140" s="37" t="e" cm="1">
        <f t="array" ref="G140">_xlfn.IFS(B140&lt;=Application!$E$39,Application!$E$50,B140&lt;=SUM(Application!$E$39,Application!$F$39),Application!$F$50,B140&lt;=SUM(Application!$E$39:$G$39),Application!$G$50)</f>
        <v>#N/A</v>
      </c>
      <c r="H140" s="37" t="e" cm="1">
        <f t="array" ref="H140">_xlfn.IFS(B140&lt;=Application!$E$39,Application!$E$44,B140&lt;=SUM(Application!$E$39,Application!$F$39),Application!$F$44,B140&lt;=SUM(Application!$E$39:$G$39),Application!$G$44)</f>
        <v>#N/A</v>
      </c>
      <c r="I140" s="50"/>
      <c r="J140">
        <f>IF(AND(SUM(Application!$E$39:$G$39)&gt;='FSE IDs'!B140,$K$9=1),1,0)</f>
        <v>0</v>
      </c>
    </row>
    <row r="141" spans="2:10">
      <c r="B141">
        <v>132</v>
      </c>
      <c r="C141" s="50"/>
      <c r="D141" s="50"/>
      <c r="E141" s="37" t="e" cm="1">
        <f t="array" ref="E141">_xlfn.IFS(B141&lt;=Application!$E$39,Application!$E$43,B141&lt;=SUM(Application!$E$39,Application!$F$39),Application!$F$43,B141&lt;=SUM(Application!$E$39:$G$39),Application!$G$43)</f>
        <v>#N/A</v>
      </c>
      <c r="F141" s="37" t="e" cm="1">
        <f t="array" ref="F141">_xlfn.IFS(B141&lt;=Application!$E$39,Application!$E$41,B141&lt;=SUM(Application!$E$39,Application!$F$39),Application!$F$41,B141&lt;=SUM(Application!$E$39:$G$39),Application!$G$41)</f>
        <v>#N/A</v>
      </c>
      <c r="G141" s="37" t="e" cm="1">
        <f t="array" ref="G141">_xlfn.IFS(B141&lt;=Application!$E$39,Application!$E$50,B141&lt;=SUM(Application!$E$39,Application!$F$39),Application!$F$50,B141&lt;=SUM(Application!$E$39:$G$39),Application!$G$50)</f>
        <v>#N/A</v>
      </c>
      <c r="H141" s="37" t="e" cm="1">
        <f t="array" ref="H141">_xlfn.IFS(B141&lt;=Application!$E$39,Application!$E$44,B141&lt;=SUM(Application!$E$39,Application!$F$39),Application!$F$44,B141&lt;=SUM(Application!$E$39:$G$39),Application!$G$44)</f>
        <v>#N/A</v>
      </c>
      <c r="I141" s="50"/>
      <c r="J141">
        <f>IF(AND(SUM(Application!$E$39:$G$39)&gt;='FSE IDs'!B141,$K$9=1),1,0)</f>
        <v>0</v>
      </c>
    </row>
    <row r="142" spans="2:10">
      <c r="B142">
        <v>133</v>
      </c>
      <c r="C142" s="50"/>
      <c r="D142" s="50"/>
      <c r="E142" s="37" t="e" cm="1">
        <f t="array" ref="E142">_xlfn.IFS(B142&lt;=Application!$E$39,Application!$E$43,B142&lt;=SUM(Application!$E$39,Application!$F$39),Application!$F$43,B142&lt;=SUM(Application!$E$39:$G$39),Application!$G$43)</f>
        <v>#N/A</v>
      </c>
      <c r="F142" s="37" t="e" cm="1">
        <f t="array" ref="F142">_xlfn.IFS(B142&lt;=Application!$E$39,Application!$E$41,B142&lt;=SUM(Application!$E$39,Application!$F$39),Application!$F$41,B142&lt;=SUM(Application!$E$39:$G$39),Application!$G$41)</f>
        <v>#N/A</v>
      </c>
      <c r="G142" s="37" t="e" cm="1">
        <f t="array" ref="G142">_xlfn.IFS(B142&lt;=Application!$E$39,Application!$E$50,B142&lt;=SUM(Application!$E$39,Application!$F$39),Application!$F$50,B142&lt;=SUM(Application!$E$39:$G$39),Application!$G$50)</f>
        <v>#N/A</v>
      </c>
      <c r="H142" s="37" t="e" cm="1">
        <f t="array" ref="H142">_xlfn.IFS(B142&lt;=Application!$E$39,Application!$E$44,B142&lt;=SUM(Application!$E$39,Application!$F$39),Application!$F$44,B142&lt;=SUM(Application!$E$39:$G$39),Application!$G$44)</f>
        <v>#N/A</v>
      </c>
      <c r="I142" s="50"/>
      <c r="J142">
        <f>IF(AND(SUM(Application!$E$39:$G$39)&gt;='FSE IDs'!B142,$K$9=1),1,0)</f>
        <v>0</v>
      </c>
    </row>
    <row r="143" spans="2:10">
      <c r="B143">
        <v>134</v>
      </c>
      <c r="C143" s="50"/>
      <c r="D143" s="50"/>
      <c r="E143" s="37" t="e" cm="1">
        <f t="array" ref="E143">_xlfn.IFS(B143&lt;=Application!$E$39,Application!$E$43,B143&lt;=SUM(Application!$E$39,Application!$F$39),Application!$F$43,B143&lt;=SUM(Application!$E$39:$G$39),Application!$G$43)</f>
        <v>#N/A</v>
      </c>
      <c r="F143" s="37" t="e" cm="1">
        <f t="array" ref="F143">_xlfn.IFS(B143&lt;=Application!$E$39,Application!$E$41,B143&lt;=SUM(Application!$E$39,Application!$F$39),Application!$F$41,B143&lt;=SUM(Application!$E$39:$G$39),Application!$G$41)</f>
        <v>#N/A</v>
      </c>
      <c r="G143" s="37" t="e" cm="1">
        <f t="array" ref="G143">_xlfn.IFS(B143&lt;=Application!$E$39,Application!$E$50,B143&lt;=SUM(Application!$E$39,Application!$F$39),Application!$F$50,B143&lt;=SUM(Application!$E$39:$G$39),Application!$G$50)</f>
        <v>#N/A</v>
      </c>
      <c r="H143" s="37" t="e" cm="1">
        <f t="array" ref="H143">_xlfn.IFS(B143&lt;=Application!$E$39,Application!$E$44,B143&lt;=SUM(Application!$E$39,Application!$F$39),Application!$F$44,B143&lt;=SUM(Application!$E$39:$G$39),Application!$G$44)</f>
        <v>#N/A</v>
      </c>
      <c r="I143" s="50"/>
      <c r="J143">
        <f>IF(AND(SUM(Application!$E$39:$G$39)&gt;='FSE IDs'!B143,$K$9=1),1,0)</f>
        <v>0</v>
      </c>
    </row>
    <row r="144" spans="2:10">
      <c r="B144">
        <v>135</v>
      </c>
      <c r="C144" s="50"/>
      <c r="D144" s="50"/>
      <c r="E144" s="37" t="e" cm="1">
        <f t="array" ref="E144">_xlfn.IFS(B144&lt;=Application!$E$39,Application!$E$43,B144&lt;=SUM(Application!$E$39,Application!$F$39),Application!$F$43,B144&lt;=SUM(Application!$E$39:$G$39),Application!$G$43)</f>
        <v>#N/A</v>
      </c>
      <c r="F144" s="37" t="e" cm="1">
        <f t="array" ref="F144">_xlfn.IFS(B144&lt;=Application!$E$39,Application!$E$41,B144&lt;=SUM(Application!$E$39,Application!$F$39),Application!$F$41,B144&lt;=SUM(Application!$E$39:$G$39),Application!$G$41)</f>
        <v>#N/A</v>
      </c>
      <c r="G144" s="37" t="e" cm="1">
        <f t="array" ref="G144">_xlfn.IFS(B144&lt;=Application!$E$39,Application!$E$50,B144&lt;=SUM(Application!$E$39,Application!$F$39),Application!$F$50,B144&lt;=SUM(Application!$E$39:$G$39),Application!$G$50)</f>
        <v>#N/A</v>
      </c>
      <c r="H144" s="37" t="e" cm="1">
        <f t="array" ref="H144">_xlfn.IFS(B144&lt;=Application!$E$39,Application!$E$44,B144&lt;=SUM(Application!$E$39,Application!$F$39),Application!$F$44,B144&lt;=SUM(Application!$E$39:$G$39),Application!$G$44)</f>
        <v>#N/A</v>
      </c>
      <c r="I144" s="50"/>
      <c r="J144">
        <f>IF(AND(SUM(Application!$E$39:$G$39)&gt;='FSE IDs'!B144,$K$9=1),1,0)</f>
        <v>0</v>
      </c>
    </row>
    <row r="145" spans="2:10">
      <c r="B145">
        <v>136</v>
      </c>
      <c r="C145" s="50"/>
      <c r="D145" s="50"/>
      <c r="E145" s="37" t="e" cm="1">
        <f t="array" ref="E145">_xlfn.IFS(B145&lt;=Application!$E$39,Application!$E$43,B145&lt;=SUM(Application!$E$39,Application!$F$39),Application!$F$43,B145&lt;=SUM(Application!$E$39:$G$39),Application!$G$43)</f>
        <v>#N/A</v>
      </c>
      <c r="F145" s="37" t="e" cm="1">
        <f t="array" ref="F145">_xlfn.IFS(B145&lt;=Application!$E$39,Application!$E$41,B145&lt;=SUM(Application!$E$39,Application!$F$39),Application!$F$41,B145&lt;=SUM(Application!$E$39:$G$39),Application!$G$41)</f>
        <v>#N/A</v>
      </c>
      <c r="G145" s="37" t="e" cm="1">
        <f t="array" ref="G145">_xlfn.IFS(B145&lt;=Application!$E$39,Application!$E$50,B145&lt;=SUM(Application!$E$39,Application!$F$39),Application!$F$50,B145&lt;=SUM(Application!$E$39:$G$39),Application!$G$50)</f>
        <v>#N/A</v>
      </c>
      <c r="H145" s="37" t="e" cm="1">
        <f t="array" ref="H145">_xlfn.IFS(B145&lt;=Application!$E$39,Application!$E$44,B145&lt;=SUM(Application!$E$39,Application!$F$39),Application!$F$44,B145&lt;=SUM(Application!$E$39:$G$39),Application!$G$44)</f>
        <v>#N/A</v>
      </c>
      <c r="I145" s="50"/>
      <c r="J145">
        <f>IF(AND(SUM(Application!$E$39:$G$39)&gt;='FSE IDs'!B145,$K$9=1),1,0)</f>
        <v>0</v>
      </c>
    </row>
    <row r="146" spans="2:10">
      <c r="B146">
        <v>137</v>
      </c>
      <c r="C146" s="50"/>
      <c r="D146" s="50"/>
      <c r="E146" s="37" t="e" cm="1">
        <f t="array" ref="E146">_xlfn.IFS(B146&lt;=Application!$E$39,Application!$E$43,B146&lt;=SUM(Application!$E$39,Application!$F$39),Application!$F$43,B146&lt;=SUM(Application!$E$39:$G$39),Application!$G$43)</f>
        <v>#N/A</v>
      </c>
      <c r="F146" s="37" t="e" cm="1">
        <f t="array" ref="F146">_xlfn.IFS(B146&lt;=Application!$E$39,Application!$E$41,B146&lt;=SUM(Application!$E$39,Application!$F$39),Application!$F$41,B146&lt;=SUM(Application!$E$39:$G$39),Application!$G$41)</f>
        <v>#N/A</v>
      </c>
      <c r="G146" s="37" t="e" cm="1">
        <f t="array" ref="G146">_xlfn.IFS(B146&lt;=Application!$E$39,Application!$E$50,B146&lt;=SUM(Application!$E$39,Application!$F$39),Application!$F$50,B146&lt;=SUM(Application!$E$39:$G$39),Application!$G$50)</f>
        <v>#N/A</v>
      </c>
      <c r="H146" s="37" t="e" cm="1">
        <f t="array" ref="H146">_xlfn.IFS(B146&lt;=Application!$E$39,Application!$E$44,B146&lt;=SUM(Application!$E$39,Application!$F$39),Application!$F$44,B146&lt;=SUM(Application!$E$39:$G$39),Application!$G$44)</f>
        <v>#N/A</v>
      </c>
      <c r="I146" s="50"/>
      <c r="J146">
        <f>IF(AND(SUM(Application!$E$39:$G$39)&gt;='FSE IDs'!B146,$K$9=1),1,0)</f>
        <v>0</v>
      </c>
    </row>
    <row r="147" spans="2:10">
      <c r="B147">
        <v>138</v>
      </c>
      <c r="C147" s="50"/>
      <c r="D147" s="50"/>
      <c r="E147" s="37" t="e" cm="1">
        <f t="array" ref="E147">_xlfn.IFS(B147&lt;=Application!$E$39,Application!$E$43,B147&lt;=SUM(Application!$E$39,Application!$F$39),Application!$F$43,B147&lt;=SUM(Application!$E$39:$G$39),Application!$G$43)</f>
        <v>#N/A</v>
      </c>
      <c r="F147" s="37" t="e" cm="1">
        <f t="array" ref="F147">_xlfn.IFS(B147&lt;=Application!$E$39,Application!$E$41,B147&lt;=SUM(Application!$E$39,Application!$F$39),Application!$F$41,B147&lt;=SUM(Application!$E$39:$G$39),Application!$G$41)</f>
        <v>#N/A</v>
      </c>
      <c r="G147" s="37" t="e" cm="1">
        <f t="array" ref="G147">_xlfn.IFS(B147&lt;=Application!$E$39,Application!$E$50,B147&lt;=SUM(Application!$E$39,Application!$F$39),Application!$F$50,B147&lt;=SUM(Application!$E$39:$G$39),Application!$G$50)</f>
        <v>#N/A</v>
      </c>
      <c r="H147" s="37" t="e" cm="1">
        <f t="array" ref="H147">_xlfn.IFS(B147&lt;=Application!$E$39,Application!$E$44,B147&lt;=SUM(Application!$E$39,Application!$F$39),Application!$F$44,B147&lt;=SUM(Application!$E$39:$G$39),Application!$G$44)</f>
        <v>#N/A</v>
      </c>
      <c r="I147" s="50"/>
      <c r="J147">
        <f>IF(AND(SUM(Application!$E$39:$G$39)&gt;='FSE IDs'!B147,$K$9=1),1,0)</f>
        <v>0</v>
      </c>
    </row>
    <row r="148" spans="2:10">
      <c r="B148">
        <v>139</v>
      </c>
      <c r="C148" s="50"/>
      <c r="D148" s="50"/>
      <c r="E148" s="37" t="e" cm="1">
        <f t="array" ref="E148">_xlfn.IFS(B148&lt;=Application!$E$39,Application!$E$43,B148&lt;=SUM(Application!$E$39,Application!$F$39),Application!$F$43,B148&lt;=SUM(Application!$E$39:$G$39),Application!$G$43)</f>
        <v>#N/A</v>
      </c>
      <c r="F148" s="37" t="e" cm="1">
        <f t="array" ref="F148">_xlfn.IFS(B148&lt;=Application!$E$39,Application!$E$41,B148&lt;=SUM(Application!$E$39,Application!$F$39),Application!$F$41,B148&lt;=SUM(Application!$E$39:$G$39),Application!$G$41)</f>
        <v>#N/A</v>
      </c>
      <c r="G148" s="37" t="e" cm="1">
        <f t="array" ref="G148">_xlfn.IFS(B148&lt;=Application!$E$39,Application!$E$50,B148&lt;=SUM(Application!$E$39,Application!$F$39),Application!$F$50,B148&lt;=SUM(Application!$E$39:$G$39),Application!$G$50)</f>
        <v>#N/A</v>
      </c>
      <c r="H148" s="37" t="e" cm="1">
        <f t="array" ref="H148">_xlfn.IFS(B148&lt;=Application!$E$39,Application!$E$44,B148&lt;=SUM(Application!$E$39,Application!$F$39),Application!$F$44,B148&lt;=SUM(Application!$E$39:$G$39),Application!$G$44)</f>
        <v>#N/A</v>
      </c>
      <c r="I148" s="50"/>
      <c r="J148">
        <f>IF(AND(SUM(Application!$E$39:$G$39)&gt;='FSE IDs'!B148,$K$9=1),1,0)</f>
        <v>0</v>
      </c>
    </row>
    <row r="149" spans="2:10">
      <c r="B149">
        <v>140</v>
      </c>
      <c r="C149" s="50"/>
      <c r="D149" s="50"/>
      <c r="E149" s="37" t="e" cm="1">
        <f t="array" ref="E149">_xlfn.IFS(B149&lt;=Application!$E$39,Application!$E$43,B149&lt;=SUM(Application!$E$39,Application!$F$39),Application!$F$43,B149&lt;=SUM(Application!$E$39:$G$39),Application!$G$43)</f>
        <v>#N/A</v>
      </c>
      <c r="F149" s="37" t="e" cm="1">
        <f t="array" ref="F149">_xlfn.IFS(B149&lt;=Application!$E$39,Application!$E$41,B149&lt;=SUM(Application!$E$39,Application!$F$39),Application!$F$41,B149&lt;=SUM(Application!$E$39:$G$39),Application!$G$41)</f>
        <v>#N/A</v>
      </c>
      <c r="G149" s="37" t="e" cm="1">
        <f t="array" ref="G149">_xlfn.IFS(B149&lt;=Application!$E$39,Application!$E$50,B149&lt;=SUM(Application!$E$39,Application!$F$39),Application!$F$50,B149&lt;=SUM(Application!$E$39:$G$39),Application!$G$50)</f>
        <v>#N/A</v>
      </c>
      <c r="H149" s="37" t="e" cm="1">
        <f t="array" ref="H149">_xlfn.IFS(B149&lt;=Application!$E$39,Application!$E$44,B149&lt;=SUM(Application!$E$39,Application!$F$39),Application!$F$44,B149&lt;=SUM(Application!$E$39:$G$39),Application!$G$44)</f>
        <v>#N/A</v>
      </c>
      <c r="I149" s="50"/>
      <c r="J149">
        <f>IF(AND(SUM(Application!$E$39:$G$39)&gt;='FSE IDs'!B149,$K$9=1),1,0)</f>
        <v>0</v>
      </c>
    </row>
    <row r="150" spans="2:10">
      <c r="B150">
        <v>141</v>
      </c>
      <c r="C150" s="50"/>
      <c r="D150" s="50"/>
      <c r="E150" s="37" t="e" cm="1">
        <f t="array" ref="E150">_xlfn.IFS(B150&lt;=Application!$E$39,Application!$E$43,B150&lt;=SUM(Application!$E$39,Application!$F$39),Application!$F$43,B150&lt;=SUM(Application!$E$39:$G$39),Application!$G$43)</f>
        <v>#N/A</v>
      </c>
      <c r="F150" s="37" t="e" cm="1">
        <f t="array" ref="F150">_xlfn.IFS(B150&lt;=Application!$E$39,Application!$E$41,B150&lt;=SUM(Application!$E$39,Application!$F$39),Application!$F$41,B150&lt;=SUM(Application!$E$39:$G$39),Application!$G$41)</f>
        <v>#N/A</v>
      </c>
      <c r="G150" s="37" t="e" cm="1">
        <f t="array" ref="G150">_xlfn.IFS(B150&lt;=Application!$E$39,Application!$E$50,B150&lt;=SUM(Application!$E$39,Application!$F$39),Application!$F$50,B150&lt;=SUM(Application!$E$39:$G$39),Application!$G$50)</f>
        <v>#N/A</v>
      </c>
      <c r="H150" s="37" t="e" cm="1">
        <f t="array" ref="H150">_xlfn.IFS(B150&lt;=Application!$E$39,Application!$E$44,B150&lt;=SUM(Application!$E$39,Application!$F$39),Application!$F$44,B150&lt;=SUM(Application!$E$39:$G$39),Application!$G$44)</f>
        <v>#N/A</v>
      </c>
      <c r="I150" s="50"/>
      <c r="J150">
        <f>IF(AND(SUM(Application!$E$39:$G$39)&gt;='FSE IDs'!B150,$K$9=1),1,0)</f>
        <v>0</v>
      </c>
    </row>
    <row r="151" spans="2:10">
      <c r="B151">
        <v>142</v>
      </c>
      <c r="C151" s="50"/>
      <c r="D151" s="50"/>
      <c r="E151" s="37" t="e" cm="1">
        <f t="array" ref="E151">_xlfn.IFS(B151&lt;=Application!$E$39,Application!$E$43,B151&lt;=SUM(Application!$E$39,Application!$F$39),Application!$F$43,B151&lt;=SUM(Application!$E$39:$G$39),Application!$G$43)</f>
        <v>#N/A</v>
      </c>
      <c r="F151" s="37" t="e" cm="1">
        <f t="array" ref="F151">_xlfn.IFS(B151&lt;=Application!$E$39,Application!$E$41,B151&lt;=SUM(Application!$E$39,Application!$F$39),Application!$F$41,B151&lt;=SUM(Application!$E$39:$G$39),Application!$G$41)</f>
        <v>#N/A</v>
      </c>
      <c r="G151" s="37" t="e" cm="1">
        <f t="array" ref="G151">_xlfn.IFS(B151&lt;=Application!$E$39,Application!$E$50,B151&lt;=SUM(Application!$E$39,Application!$F$39),Application!$F$50,B151&lt;=SUM(Application!$E$39:$G$39),Application!$G$50)</f>
        <v>#N/A</v>
      </c>
      <c r="H151" s="37" t="e" cm="1">
        <f t="array" ref="H151">_xlfn.IFS(B151&lt;=Application!$E$39,Application!$E$44,B151&lt;=SUM(Application!$E$39,Application!$F$39),Application!$F$44,B151&lt;=SUM(Application!$E$39:$G$39),Application!$G$44)</f>
        <v>#N/A</v>
      </c>
      <c r="I151" s="50"/>
      <c r="J151">
        <f>IF(AND(SUM(Application!$E$39:$G$39)&gt;='FSE IDs'!B151,$K$9=1),1,0)</f>
        <v>0</v>
      </c>
    </row>
    <row r="152" spans="2:10">
      <c r="B152">
        <v>143</v>
      </c>
      <c r="C152" s="50"/>
      <c r="D152" s="50"/>
      <c r="E152" s="37" t="e" cm="1">
        <f t="array" ref="E152">_xlfn.IFS(B152&lt;=Application!$E$39,Application!$E$43,B152&lt;=SUM(Application!$E$39,Application!$F$39),Application!$F$43,B152&lt;=SUM(Application!$E$39:$G$39),Application!$G$43)</f>
        <v>#N/A</v>
      </c>
      <c r="F152" s="37" t="e" cm="1">
        <f t="array" ref="F152">_xlfn.IFS(B152&lt;=Application!$E$39,Application!$E$41,B152&lt;=SUM(Application!$E$39,Application!$F$39),Application!$F$41,B152&lt;=SUM(Application!$E$39:$G$39),Application!$G$41)</f>
        <v>#N/A</v>
      </c>
      <c r="G152" s="37" t="e" cm="1">
        <f t="array" ref="G152">_xlfn.IFS(B152&lt;=Application!$E$39,Application!$E$50,B152&lt;=SUM(Application!$E$39,Application!$F$39),Application!$F$50,B152&lt;=SUM(Application!$E$39:$G$39),Application!$G$50)</f>
        <v>#N/A</v>
      </c>
      <c r="H152" s="37" t="e" cm="1">
        <f t="array" ref="H152">_xlfn.IFS(B152&lt;=Application!$E$39,Application!$E$44,B152&lt;=SUM(Application!$E$39,Application!$F$39),Application!$F$44,B152&lt;=SUM(Application!$E$39:$G$39),Application!$G$44)</f>
        <v>#N/A</v>
      </c>
      <c r="I152" s="50"/>
      <c r="J152">
        <f>IF(AND(SUM(Application!$E$39:$G$39)&gt;='FSE IDs'!B152,$K$9=1),1,0)</f>
        <v>0</v>
      </c>
    </row>
    <row r="153" spans="2:10">
      <c r="B153">
        <v>144</v>
      </c>
      <c r="C153" s="50"/>
      <c r="D153" s="50"/>
      <c r="E153" s="37" t="e" cm="1">
        <f t="array" ref="E153">_xlfn.IFS(B153&lt;=Application!$E$39,Application!$E$43,B153&lt;=SUM(Application!$E$39,Application!$F$39),Application!$F$43,B153&lt;=SUM(Application!$E$39:$G$39),Application!$G$43)</f>
        <v>#N/A</v>
      </c>
      <c r="F153" s="37" t="e" cm="1">
        <f t="array" ref="F153">_xlfn.IFS(B153&lt;=Application!$E$39,Application!$E$41,B153&lt;=SUM(Application!$E$39,Application!$F$39),Application!$F$41,B153&lt;=SUM(Application!$E$39:$G$39),Application!$G$41)</f>
        <v>#N/A</v>
      </c>
      <c r="G153" s="37" t="e" cm="1">
        <f t="array" ref="G153">_xlfn.IFS(B153&lt;=Application!$E$39,Application!$E$50,B153&lt;=SUM(Application!$E$39,Application!$F$39),Application!$F$50,B153&lt;=SUM(Application!$E$39:$G$39),Application!$G$50)</f>
        <v>#N/A</v>
      </c>
      <c r="H153" s="37" t="e" cm="1">
        <f t="array" ref="H153">_xlfn.IFS(B153&lt;=Application!$E$39,Application!$E$44,B153&lt;=SUM(Application!$E$39,Application!$F$39),Application!$F$44,B153&lt;=SUM(Application!$E$39:$G$39),Application!$G$44)</f>
        <v>#N/A</v>
      </c>
      <c r="I153" s="50"/>
      <c r="J153">
        <f>IF(AND(SUM(Application!$E$39:$G$39)&gt;='FSE IDs'!B153,$K$9=1),1,0)</f>
        <v>0</v>
      </c>
    </row>
    <row r="154" spans="2:10">
      <c r="B154">
        <v>145</v>
      </c>
      <c r="C154" s="50"/>
      <c r="D154" s="50"/>
      <c r="E154" s="37" t="e" cm="1">
        <f t="array" ref="E154">_xlfn.IFS(B154&lt;=Application!$E$39,Application!$E$43,B154&lt;=SUM(Application!$E$39,Application!$F$39),Application!$F$43,B154&lt;=SUM(Application!$E$39:$G$39),Application!$G$43)</f>
        <v>#N/A</v>
      </c>
      <c r="F154" s="37" t="e" cm="1">
        <f t="array" ref="F154">_xlfn.IFS(B154&lt;=Application!$E$39,Application!$E$41,B154&lt;=SUM(Application!$E$39,Application!$F$39),Application!$F$41,B154&lt;=SUM(Application!$E$39:$G$39),Application!$G$41)</f>
        <v>#N/A</v>
      </c>
      <c r="G154" s="37" t="e" cm="1">
        <f t="array" ref="G154">_xlfn.IFS(B154&lt;=Application!$E$39,Application!$E$50,B154&lt;=SUM(Application!$E$39,Application!$F$39),Application!$F$50,B154&lt;=SUM(Application!$E$39:$G$39),Application!$G$50)</f>
        <v>#N/A</v>
      </c>
      <c r="H154" s="37" t="e" cm="1">
        <f t="array" ref="H154">_xlfn.IFS(B154&lt;=Application!$E$39,Application!$E$44,B154&lt;=SUM(Application!$E$39,Application!$F$39),Application!$F$44,B154&lt;=SUM(Application!$E$39:$G$39),Application!$G$44)</f>
        <v>#N/A</v>
      </c>
      <c r="I154" s="50"/>
      <c r="J154">
        <f>IF(AND(SUM(Application!$E$39:$G$39)&gt;='FSE IDs'!B154,$K$9=1),1,0)</f>
        <v>0</v>
      </c>
    </row>
    <row r="155" spans="2:10">
      <c r="B155">
        <v>146</v>
      </c>
      <c r="C155" s="50"/>
      <c r="D155" s="50"/>
      <c r="E155" s="37" t="e" cm="1">
        <f t="array" ref="E155">_xlfn.IFS(B155&lt;=Application!$E$39,Application!$E$43,B155&lt;=SUM(Application!$E$39,Application!$F$39),Application!$F$43,B155&lt;=SUM(Application!$E$39:$G$39),Application!$G$43)</f>
        <v>#N/A</v>
      </c>
      <c r="F155" s="37" t="e" cm="1">
        <f t="array" ref="F155">_xlfn.IFS(B155&lt;=Application!$E$39,Application!$E$41,B155&lt;=SUM(Application!$E$39,Application!$F$39),Application!$F$41,B155&lt;=SUM(Application!$E$39:$G$39),Application!$G$41)</f>
        <v>#N/A</v>
      </c>
      <c r="G155" s="37" t="e" cm="1">
        <f t="array" ref="G155">_xlfn.IFS(B155&lt;=Application!$E$39,Application!$E$50,B155&lt;=SUM(Application!$E$39,Application!$F$39),Application!$F$50,B155&lt;=SUM(Application!$E$39:$G$39),Application!$G$50)</f>
        <v>#N/A</v>
      </c>
      <c r="H155" s="37" t="e" cm="1">
        <f t="array" ref="H155">_xlfn.IFS(B155&lt;=Application!$E$39,Application!$E$44,B155&lt;=SUM(Application!$E$39,Application!$F$39),Application!$F$44,B155&lt;=SUM(Application!$E$39:$G$39),Application!$G$44)</f>
        <v>#N/A</v>
      </c>
      <c r="I155" s="50"/>
      <c r="J155">
        <f>IF(AND(SUM(Application!$E$39:$G$39)&gt;='FSE IDs'!B155,$K$9=1),1,0)</f>
        <v>0</v>
      </c>
    </row>
    <row r="156" spans="2:10">
      <c r="B156">
        <v>147</v>
      </c>
      <c r="C156" s="50"/>
      <c r="D156" s="50"/>
      <c r="E156" s="37" t="e" cm="1">
        <f t="array" ref="E156">_xlfn.IFS(B156&lt;=Application!$E$39,Application!$E$43,B156&lt;=SUM(Application!$E$39,Application!$F$39),Application!$F$43,B156&lt;=SUM(Application!$E$39:$G$39),Application!$G$43)</f>
        <v>#N/A</v>
      </c>
      <c r="F156" s="37" t="e" cm="1">
        <f t="array" ref="F156">_xlfn.IFS(B156&lt;=Application!$E$39,Application!$E$41,B156&lt;=SUM(Application!$E$39,Application!$F$39),Application!$F$41,B156&lt;=SUM(Application!$E$39:$G$39),Application!$G$41)</f>
        <v>#N/A</v>
      </c>
      <c r="G156" s="37" t="e" cm="1">
        <f t="array" ref="G156">_xlfn.IFS(B156&lt;=Application!$E$39,Application!$E$50,B156&lt;=SUM(Application!$E$39,Application!$F$39),Application!$F$50,B156&lt;=SUM(Application!$E$39:$G$39),Application!$G$50)</f>
        <v>#N/A</v>
      </c>
      <c r="H156" s="37" t="e" cm="1">
        <f t="array" ref="H156">_xlfn.IFS(B156&lt;=Application!$E$39,Application!$E$44,B156&lt;=SUM(Application!$E$39,Application!$F$39),Application!$F$44,B156&lt;=SUM(Application!$E$39:$G$39),Application!$G$44)</f>
        <v>#N/A</v>
      </c>
      <c r="I156" s="50"/>
      <c r="J156">
        <f>IF(AND(SUM(Application!$E$39:$G$39)&gt;='FSE IDs'!B156,$K$9=1),1,0)</f>
        <v>0</v>
      </c>
    </row>
    <row r="157" spans="2:10">
      <c r="B157">
        <v>148</v>
      </c>
      <c r="C157" s="50"/>
      <c r="D157" s="50"/>
      <c r="E157" s="37" t="e" cm="1">
        <f t="array" ref="E157">_xlfn.IFS(B157&lt;=Application!$E$39,Application!$E$43,B157&lt;=SUM(Application!$E$39,Application!$F$39),Application!$F$43,B157&lt;=SUM(Application!$E$39:$G$39),Application!$G$43)</f>
        <v>#N/A</v>
      </c>
      <c r="F157" s="37" t="e" cm="1">
        <f t="array" ref="F157">_xlfn.IFS(B157&lt;=Application!$E$39,Application!$E$41,B157&lt;=SUM(Application!$E$39,Application!$F$39),Application!$F$41,B157&lt;=SUM(Application!$E$39:$G$39),Application!$G$41)</f>
        <v>#N/A</v>
      </c>
      <c r="G157" s="37" t="e" cm="1">
        <f t="array" ref="G157">_xlfn.IFS(B157&lt;=Application!$E$39,Application!$E$50,B157&lt;=SUM(Application!$E$39,Application!$F$39),Application!$F$50,B157&lt;=SUM(Application!$E$39:$G$39),Application!$G$50)</f>
        <v>#N/A</v>
      </c>
      <c r="H157" s="37" t="e" cm="1">
        <f t="array" ref="H157">_xlfn.IFS(B157&lt;=Application!$E$39,Application!$E$44,B157&lt;=SUM(Application!$E$39,Application!$F$39),Application!$F$44,B157&lt;=SUM(Application!$E$39:$G$39),Application!$G$44)</f>
        <v>#N/A</v>
      </c>
      <c r="I157" s="50"/>
      <c r="J157">
        <f>IF(AND(SUM(Application!$E$39:$G$39)&gt;='FSE IDs'!B157,$K$9=1),1,0)</f>
        <v>0</v>
      </c>
    </row>
    <row r="158" spans="2:10">
      <c r="B158">
        <v>149</v>
      </c>
      <c r="C158" s="50"/>
      <c r="D158" s="50"/>
      <c r="E158" s="37" t="e" cm="1">
        <f t="array" ref="E158">_xlfn.IFS(B158&lt;=Application!$E$39,Application!$E$43,B158&lt;=SUM(Application!$E$39,Application!$F$39),Application!$F$43,B158&lt;=SUM(Application!$E$39:$G$39),Application!$G$43)</f>
        <v>#N/A</v>
      </c>
      <c r="F158" s="37" t="e" cm="1">
        <f t="array" ref="F158">_xlfn.IFS(B158&lt;=Application!$E$39,Application!$E$41,B158&lt;=SUM(Application!$E$39,Application!$F$39),Application!$F$41,B158&lt;=SUM(Application!$E$39:$G$39),Application!$G$41)</f>
        <v>#N/A</v>
      </c>
      <c r="G158" s="37" t="e" cm="1">
        <f t="array" ref="G158">_xlfn.IFS(B158&lt;=Application!$E$39,Application!$E$50,B158&lt;=SUM(Application!$E$39,Application!$F$39),Application!$F$50,B158&lt;=SUM(Application!$E$39:$G$39),Application!$G$50)</f>
        <v>#N/A</v>
      </c>
      <c r="H158" s="37" t="e" cm="1">
        <f t="array" ref="H158">_xlfn.IFS(B158&lt;=Application!$E$39,Application!$E$44,B158&lt;=SUM(Application!$E$39,Application!$F$39),Application!$F$44,B158&lt;=SUM(Application!$E$39:$G$39),Application!$G$44)</f>
        <v>#N/A</v>
      </c>
      <c r="I158" s="50"/>
      <c r="J158">
        <f>IF(AND(SUM(Application!$E$39:$G$39)&gt;='FSE IDs'!B158,$K$9=1),1,0)</f>
        <v>0</v>
      </c>
    </row>
    <row r="159" spans="2:10">
      <c r="B159">
        <v>150</v>
      </c>
      <c r="C159" s="50"/>
      <c r="D159" s="50"/>
      <c r="E159" s="37" t="e" cm="1">
        <f t="array" ref="E159">_xlfn.IFS(B159&lt;=Application!$E$39,Application!$E$43,B159&lt;=SUM(Application!$E$39,Application!$F$39),Application!$F$43,B159&lt;=SUM(Application!$E$39:$G$39),Application!$G$43)</f>
        <v>#N/A</v>
      </c>
      <c r="F159" s="37" t="e" cm="1">
        <f t="array" ref="F159">_xlfn.IFS(B159&lt;=Application!$E$39,Application!$E$41,B159&lt;=SUM(Application!$E$39,Application!$F$39),Application!$F$41,B159&lt;=SUM(Application!$E$39:$G$39),Application!$G$41)</f>
        <v>#N/A</v>
      </c>
      <c r="G159" s="37" t="e" cm="1">
        <f t="array" ref="G159">_xlfn.IFS(B159&lt;=Application!$E$39,Application!$E$50,B159&lt;=SUM(Application!$E$39,Application!$F$39),Application!$F$50,B159&lt;=SUM(Application!$E$39:$G$39),Application!$G$50)</f>
        <v>#N/A</v>
      </c>
      <c r="H159" s="37" t="e" cm="1">
        <f t="array" ref="H159">_xlfn.IFS(B159&lt;=Application!$E$39,Application!$E$44,B159&lt;=SUM(Application!$E$39,Application!$F$39),Application!$F$44,B159&lt;=SUM(Application!$E$39:$G$39),Application!$G$44)</f>
        <v>#N/A</v>
      </c>
      <c r="I159" s="50"/>
      <c r="J159">
        <f>IF(AND(SUM(Application!$E$39:$G$39)&gt;='FSE IDs'!B159,$K$9=1),1,0)</f>
        <v>0</v>
      </c>
    </row>
    <row r="160" spans="2:10">
      <c r="B160">
        <v>151</v>
      </c>
      <c r="C160" s="50"/>
      <c r="D160" s="50"/>
      <c r="E160" s="37" t="e" cm="1">
        <f t="array" ref="E160">_xlfn.IFS(B160&lt;=Application!$E$39,Application!$E$43,B160&lt;=SUM(Application!$E$39,Application!$F$39),Application!$F$43,B160&lt;=SUM(Application!$E$39:$G$39),Application!$G$43)</f>
        <v>#N/A</v>
      </c>
      <c r="F160" s="37" t="e" cm="1">
        <f t="array" ref="F160">_xlfn.IFS(B160&lt;=Application!$E$39,Application!$E$41,B160&lt;=SUM(Application!$E$39,Application!$F$39),Application!$F$41,B160&lt;=SUM(Application!$E$39:$G$39),Application!$G$41)</f>
        <v>#N/A</v>
      </c>
      <c r="G160" s="37" t="e" cm="1">
        <f t="array" ref="G160">_xlfn.IFS(B160&lt;=Application!$E$39,Application!$E$50,B160&lt;=SUM(Application!$E$39,Application!$F$39),Application!$F$50,B160&lt;=SUM(Application!$E$39:$G$39),Application!$G$50)</f>
        <v>#N/A</v>
      </c>
      <c r="H160" s="37" t="e" cm="1">
        <f t="array" ref="H160">_xlfn.IFS(B160&lt;=Application!$E$39,Application!$E$44,B160&lt;=SUM(Application!$E$39,Application!$F$39),Application!$F$44,B160&lt;=SUM(Application!$E$39:$G$39),Application!$G$44)</f>
        <v>#N/A</v>
      </c>
      <c r="I160" s="50"/>
      <c r="J160">
        <f>IF(AND(SUM(Application!$E$39:$G$39)&gt;='FSE IDs'!B160,$K$9=1),1,0)</f>
        <v>0</v>
      </c>
    </row>
    <row r="161" spans="2:10">
      <c r="B161">
        <v>152</v>
      </c>
      <c r="C161" s="50"/>
      <c r="D161" s="50"/>
      <c r="E161" s="37" t="e" cm="1">
        <f t="array" ref="E161">_xlfn.IFS(B161&lt;=Application!$E$39,Application!$E$43,B161&lt;=SUM(Application!$E$39,Application!$F$39),Application!$F$43,B161&lt;=SUM(Application!$E$39:$G$39),Application!$G$43)</f>
        <v>#N/A</v>
      </c>
      <c r="F161" s="37" t="e" cm="1">
        <f t="array" ref="F161">_xlfn.IFS(B161&lt;=Application!$E$39,Application!$E$41,B161&lt;=SUM(Application!$E$39,Application!$F$39),Application!$F$41,B161&lt;=SUM(Application!$E$39:$G$39),Application!$G$41)</f>
        <v>#N/A</v>
      </c>
      <c r="G161" s="37" t="e" cm="1">
        <f t="array" ref="G161">_xlfn.IFS(B161&lt;=Application!$E$39,Application!$E$50,B161&lt;=SUM(Application!$E$39,Application!$F$39),Application!$F$50,B161&lt;=SUM(Application!$E$39:$G$39),Application!$G$50)</f>
        <v>#N/A</v>
      </c>
      <c r="H161" s="37" t="e" cm="1">
        <f t="array" ref="H161">_xlfn.IFS(B161&lt;=Application!$E$39,Application!$E$44,B161&lt;=SUM(Application!$E$39,Application!$F$39),Application!$F$44,B161&lt;=SUM(Application!$E$39:$G$39),Application!$G$44)</f>
        <v>#N/A</v>
      </c>
      <c r="I161" s="50"/>
      <c r="J161">
        <f>IF(AND(SUM(Application!$E$39:$G$39)&gt;='FSE IDs'!B161,$K$9=1),1,0)</f>
        <v>0</v>
      </c>
    </row>
    <row r="162" spans="2:10">
      <c r="B162">
        <v>153</v>
      </c>
      <c r="C162" s="50"/>
      <c r="D162" s="50"/>
      <c r="E162" s="37" t="e" cm="1">
        <f t="array" ref="E162">_xlfn.IFS(B162&lt;=Application!$E$39,Application!$E$43,B162&lt;=SUM(Application!$E$39,Application!$F$39),Application!$F$43,B162&lt;=SUM(Application!$E$39:$G$39),Application!$G$43)</f>
        <v>#N/A</v>
      </c>
      <c r="F162" s="37" t="e" cm="1">
        <f t="array" ref="F162">_xlfn.IFS(B162&lt;=Application!$E$39,Application!$E$41,B162&lt;=SUM(Application!$E$39,Application!$F$39),Application!$F$41,B162&lt;=SUM(Application!$E$39:$G$39),Application!$G$41)</f>
        <v>#N/A</v>
      </c>
      <c r="G162" s="37" t="e" cm="1">
        <f t="array" ref="G162">_xlfn.IFS(B162&lt;=Application!$E$39,Application!$E$50,B162&lt;=SUM(Application!$E$39,Application!$F$39),Application!$F$50,B162&lt;=SUM(Application!$E$39:$G$39),Application!$G$50)</f>
        <v>#N/A</v>
      </c>
      <c r="H162" s="37" t="e" cm="1">
        <f t="array" ref="H162">_xlfn.IFS(B162&lt;=Application!$E$39,Application!$E$44,B162&lt;=SUM(Application!$E$39,Application!$F$39),Application!$F$44,B162&lt;=SUM(Application!$E$39:$G$39),Application!$G$44)</f>
        <v>#N/A</v>
      </c>
      <c r="I162" s="50"/>
      <c r="J162">
        <f>IF(AND(SUM(Application!$E$39:$G$39)&gt;='FSE IDs'!B162,$K$9=1),1,0)</f>
        <v>0</v>
      </c>
    </row>
    <row r="163" spans="2:10">
      <c r="B163">
        <v>154</v>
      </c>
      <c r="C163" s="50"/>
      <c r="D163" s="50"/>
      <c r="E163" s="37" t="e" cm="1">
        <f t="array" ref="E163">_xlfn.IFS(B163&lt;=Application!$E$39,Application!$E$43,B163&lt;=SUM(Application!$E$39,Application!$F$39),Application!$F$43,B163&lt;=SUM(Application!$E$39:$G$39),Application!$G$43)</f>
        <v>#N/A</v>
      </c>
      <c r="F163" s="37" t="e" cm="1">
        <f t="array" ref="F163">_xlfn.IFS(B163&lt;=Application!$E$39,Application!$E$41,B163&lt;=SUM(Application!$E$39,Application!$F$39),Application!$F$41,B163&lt;=SUM(Application!$E$39:$G$39),Application!$G$41)</f>
        <v>#N/A</v>
      </c>
      <c r="G163" s="37" t="e" cm="1">
        <f t="array" ref="G163">_xlfn.IFS(B163&lt;=Application!$E$39,Application!$E$50,B163&lt;=SUM(Application!$E$39,Application!$F$39),Application!$F$50,B163&lt;=SUM(Application!$E$39:$G$39),Application!$G$50)</f>
        <v>#N/A</v>
      </c>
      <c r="H163" s="37" t="e" cm="1">
        <f t="array" ref="H163">_xlfn.IFS(B163&lt;=Application!$E$39,Application!$E$44,B163&lt;=SUM(Application!$E$39,Application!$F$39),Application!$F$44,B163&lt;=SUM(Application!$E$39:$G$39),Application!$G$44)</f>
        <v>#N/A</v>
      </c>
      <c r="I163" s="50"/>
      <c r="J163">
        <f>IF(AND(SUM(Application!$E$39:$G$39)&gt;='FSE IDs'!B163,$K$9=1),1,0)</f>
        <v>0</v>
      </c>
    </row>
    <row r="164" spans="2:10">
      <c r="B164">
        <v>155</v>
      </c>
      <c r="C164" s="50"/>
      <c r="D164" s="50"/>
      <c r="E164" s="37" t="e" cm="1">
        <f t="array" ref="E164">_xlfn.IFS(B164&lt;=Application!$E$39,Application!$E$43,B164&lt;=SUM(Application!$E$39,Application!$F$39),Application!$F$43,B164&lt;=SUM(Application!$E$39:$G$39),Application!$G$43)</f>
        <v>#N/A</v>
      </c>
      <c r="F164" s="37" t="e" cm="1">
        <f t="array" ref="F164">_xlfn.IFS(B164&lt;=Application!$E$39,Application!$E$41,B164&lt;=SUM(Application!$E$39,Application!$F$39),Application!$F$41,B164&lt;=SUM(Application!$E$39:$G$39),Application!$G$41)</f>
        <v>#N/A</v>
      </c>
      <c r="G164" s="37" t="e" cm="1">
        <f t="array" ref="G164">_xlfn.IFS(B164&lt;=Application!$E$39,Application!$E$50,B164&lt;=SUM(Application!$E$39,Application!$F$39),Application!$F$50,B164&lt;=SUM(Application!$E$39:$G$39),Application!$G$50)</f>
        <v>#N/A</v>
      </c>
      <c r="H164" s="37" t="e" cm="1">
        <f t="array" ref="H164">_xlfn.IFS(B164&lt;=Application!$E$39,Application!$E$44,B164&lt;=SUM(Application!$E$39,Application!$F$39),Application!$F$44,B164&lt;=SUM(Application!$E$39:$G$39),Application!$G$44)</f>
        <v>#N/A</v>
      </c>
      <c r="I164" s="50"/>
      <c r="J164">
        <f>IF(AND(SUM(Application!$E$39:$G$39)&gt;='FSE IDs'!B164,$K$9=1),1,0)</f>
        <v>0</v>
      </c>
    </row>
    <row r="165" spans="2:10">
      <c r="B165">
        <v>156</v>
      </c>
      <c r="C165" s="50"/>
      <c r="D165" s="50"/>
      <c r="E165" s="37" t="e" cm="1">
        <f t="array" ref="E165">_xlfn.IFS(B165&lt;=Application!$E$39,Application!$E$43,B165&lt;=SUM(Application!$E$39,Application!$F$39),Application!$F$43,B165&lt;=SUM(Application!$E$39:$G$39),Application!$G$43)</f>
        <v>#N/A</v>
      </c>
      <c r="F165" s="37" t="e" cm="1">
        <f t="array" ref="F165">_xlfn.IFS(B165&lt;=Application!$E$39,Application!$E$41,B165&lt;=SUM(Application!$E$39,Application!$F$39),Application!$F$41,B165&lt;=SUM(Application!$E$39:$G$39),Application!$G$41)</f>
        <v>#N/A</v>
      </c>
      <c r="G165" s="37" t="e" cm="1">
        <f t="array" ref="G165">_xlfn.IFS(B165&lt;=Application!$E$39,Application!$E$50,B165&lt;=SUM(Application!$E$39,Application!$F$39),Application!$F$50,B165&lt;=SUM(Application!$E$39:$G$39),Application!$G$50)</f>
        <v>#N/A</v>
      </c>
      <c r="H165" s="37" t="e" cm="1">
        <f t="array" ref="H165">_xlfn.IFS(B165&lt;=Application!$E$39,Application!$E$44,B165&lt;=SUM(Application!$E$39,Application!$F$39),Application!$F$44,B165&lt;=SUM(Application!$E$39:$G$39),Application!$G$44)</f>
        <v>#N/A</v>
      </c>
      <c r="I165" s="50"/>
      <c r="J165">
        <f>IF(AND(SUM(Application!$E$39:$G$39)&gt;='FSE IDs'!B165,$K$9=1),1,0)</f>
        <v>0</v>
      </c>
    </row>
    <row r="166" spans="2:10">
      <c r="B166">
        <v>157</v>
      </c>
      <c r="C166" s="50"/>
      <c r="D166" s="50"/>
      <c r="E166" s="37" t="e" cm="1">
        <f t="array" ref="E166">_xlfn.IFS(B166&lt;=Application!$E$39,Application!$E$43,B166&lt;=SUM(Application!$E$39,Application!$F$39),Application!$F$43,B166&lt;=SUM(Application!$E$39:$G$39),Application!$G$43)</f>
        <v>#N/A</v>
      </c>
      <c r="F166" s="37" t="e" cm="1">
        <f t="array" ref="F166">_xlfn.IFS(B166&lt;=Application!$E$39,Application!$E$41,B166&lt;=SUM(Application!$E$39,Application!$F$39),Application!$F$41,B166&lt;=SUM(Application!$E$39:$G$39),Application!$G$41)</f>
        <v>#N/A</v>
      </c>
      <c r="G166" s="37" t="e" cm="1">
        <f t="array" ref="G166">_xlfn.IFS(B166&lt;=Application!$E$39,Application!$E$50,B166&lt;=SUM(Application!$E$39,Application!$F$39),Application!$F$50,B166&lt;=SUM(Application!$E$39:$G$39),Application!$G$50)</f>
        <v>#N/A</v>
      </c>
      <c r="H166" s="37" t="e" cm="1">
        <f t="array" ref="H166">_xlfn.IFS(B166&lt;=Application!$E$39,Application!$E$44,B166&lt;=SUM(Application!$E$39,Application!$F$39),Application!$F$44,B166&lt;=SUM(Application!$E$39:$G$39),Application!$G$44)</f>
        <v>#N/A</v>
      </c>
      <c r="I166" s="50"/>
      <c r="J166">
        <f>IF(AND(SUM(Application!$E$39:$G$39)&gt;='FSE IDs'!B166,$K$9=1),1,0)</f>
        <v>0</v>
      </c>
    </row>
    <row r="167" spans="2:10">
      <c r="B167">
        <v>158</v>
      </c>
      <c r="C167" s="50"/>
      <c r="D167" s="50"/>
      <c r="E167" s="37" t="e" cm="1">
        <f t="array" ref="E167">_xlfn.IFS(B167&lt;=Application!$E$39,Application!$E$43,B167&lt;=SUM(Application!$E$39,Application!$F$39),Application!$F$43,B167&lt;=SUM(Application!$E$39:$G$39),Application!$G$43)</f>
        <v>#N/A</v>
      </c>
      <c r="F167" s="37" t="e" cm="1">
        <f t="array" ref="F167">_xlfn.IFS(B167&lt;=Application!$E$39,Application!$E$41,B167&lt;=SUM(Application!$E$39,Application!$F$39),Application!$F$41,B167&lt;=SUM(Application!$E$39:$G$39),Application!$G$41)</f>
        <v>#N/A</v>
      </c>
      <c r="G167" s="37" t="e" cm="1">
        <f t="array" ref="G167">_xlfn.IFS(B167&lt;=Application!$E$39,Application!$E$50,B167&lt;=SUM(Application!$E$39,Application!$F$39),Application!$F$50,B167&lt;=SUM(Application!$E$39:$G$39),Application!$G$50)</f>
        <v>#N/A</v>
      </c>
      <c r="H167" s="37" t="e" cm="1">
        <f t="array" ref="H167">_xlfn.IFS(B167&lt;=Application!$E$39,Application!$E$44,B167&lt;=SUM(Application!$E$39,Application!$F$39),Application!$F$44,B167&lt;=SUM(Application!$E$39:$G$39),Application!$G$44)</f>
        <v>#N/A</v>
      </c>
      <c r="I167" s="50"/>
      <c r="J167">
        <f>IF(AND(SUM(Application!$E$39:$G$39)&gt;='FSE IDs'!B167,$K$9=1),1,0)</f>
        <v>0</v>
      </c>
    </row>
    <row r="168" spans="2:10">
      <c r="B168">
        <v>159</v>
      </c>
      <c r="C168" s="50"/>
      <c r="D168" s="50"/>
      <c r="E168" s="37" t="e" cm="1">
        <f t="array" ref="E168">_xlfn.IFS(B168&lt;=Application!$E$39,Application!$E$43,B168&lt;=SUM(Application!$E$39,Application!$F$39),Application!$F$43,B168&lt;=SUM(Application!$E$39:$G$39),Application!$G$43)</f>
        <v>#N/A</v>
      </c>
      <c r="F168" s="37" t="e" cm="1">
        <f t="array" ref="F168">_xlfn.IFS(B168&lt;=Application!$E$39,Application!$E$41,B168&lt;=SUM(Application!$E$39,Application!$F$39),Application!$F$41,B168&lt;=SUM(Application!$E$39:$G$39),Application!$G$41)</f>
        <v>#N/A</v>
      </c>
      <c r="G168" s="37" t="e" cm="1">
        <f t="array" ref="G168">_xlfn.IFS(B168&lt;=Application!$E$39,Application!$E$50,B168&lt;=SUM(Application!$E$39,Application!$F$39),Application!$F$50,B168&lt;=SUM(Application!$E$39:$G$39),Application!$G$50)</f>
        <v>#N/A</v>
      </c>
      <c r="H168" s="37" t="e" cm="1">
        <f t="array" ref="H168">_xlfn.IFS(B168&lt;=Application!$E$39,Application!$E$44,B168&lt;=SUM(Application!$E$39,Application!$F$39),Application!$F$44,B168&lt;=SUM(Application!$E$39:$G$39),Application!$G$44)</f>
        <v>#N/A</v>
      </c>
      <c r="I168" s="50"/>
      <c r="J168">
        <f>IF(AND(SUM(Application!$E$39:$G$39)&gt;='FSE IDs'!B168,$K$9=1),1,0)</f>
        <v>0</v>
      </c>
    </row>
    <row r="169" spans="2:10">
      <c r="B169">
        <v>160</v>
      </c>
      <c r="C169" s="50"/>
      <c r="D169" s="50"/>
      <c r="E169" s="37" t="e" cm="1">
        <f t="array" ref="E169">_xlfn.IFS(B169&lt;=Application!$E$39,Application!$E$43,B169&lt;=SUM(Application!$E$39,Application!$F$39),Application!$F$43,B169&lt;=SUM(Application!$E$39:$G$39),Application!$G$43)</f>
        <v>#N/A</v>
      </c>
      <c r="F169" s="37" t="e" cm="1">
        <f t="array" ref="F169">_xlfn.IFS(B169&lt;=Application!$E$39,Application!$E$41,B169&lt;=SUM(Application!$E$39,Application!$F$39),Application!$F$41,B169&lt;=SUM(Application!$E$39:$G$39),Application!$G$41)</f>
        <v>#N/A</v>
      </c>
      <c r="G169" s="37" t="e" cm="1">
        <f t="array" ref="G169">_xlfn.IFS(B169&lt;=Application!$E$39,Application!$E$50,B169&lt;=SUM(Application!$E$39,Application!$F$39),Application!$F$50,B169&lt;=SUM(Application!$E$39:$G$39),Application!$G$50)</f>
        <v>#N/A</v>
      </c>
      <c r="H169" s="37" t="e" cm="1">
        <f t="array" ref="H169">_xlfn.IFS(B169&lt;=Application!$E$39,Application!$E$44,B169&lt;=SUM(Application!$E$39,Application!$F$39),Application!$F$44,B169&lt;=SUM(Application!$E$39:$G$39),Application!$G$44)</f>
        <v>#N/A</v>
      </c>
      <c r="I169" s="50"/>
      <c r="J169">
        <f>IF(AND(SUM(Application!$E$39:$G$39)&gt;='FSE IDs'!B169,$K$9=1),1,0)</f>
        <v>0</v>
      </c>
    </row>
    <row r="170" spans="2:10">
      <c r="B170">
        <v>161</v>
      </c>
      <c r="C170" s="50"/>
      <c r="D170" s="50"/>
      <c r="E170" s="37" t="e" cm="1">
        <f t="array" ref="E170">_xlfn.IFS(B170&lt;=Application!$E$39,Application!$E$43,B170&lt;=SUM(Application!$E$39,Application!$F$39),Application!$F$43,B170&lt;=SUM(Application!$E$39:$G$39),Application!$G$43)</f>
        <v>#N/A</v>
      </c>
      <c r="F170" s="37" t="e" cm="1">
        <f t="array" ref="F170">_xlfn.IFS(B170&lt;=Application!$E$39,Application!$E$41,B170&lt;=SUM(Application!$E$39,Application!$F$39),Application!$F$41,B170&lt;=SUM(Application!$E$39:$G$39),Application!$G$41)</f>
        <v>#N/A</v>
      </c>
      <c r="G170" s="37" t="e" cm="1">
        <f t="array" ref="G170">_xlfn.IFS(B170&lt;=Application!$E$39,Application!$E$50,B170&lt;=SUM(Application!$E$39,Application!$F$39),Application!$F$50,B170&lt;=SUM(Application!$E$39:$G$39),Application!$G$50)</f>
        <v>#N/A</v>
      </c>
      <c r="H170" s="37" t="e" cm="1">
        <f t="array" ref="H170">_xlfn.IFS(B170&lt;=Application!$E$39,Application!$E$44,B170&lt;=SUM(Application!$E$39,Application!$F$39),Application!$F$44,B170&lt;=SUM(Application!$E$39:$G$39),Application!$G$44)</f>
        <v>#N/A</v>
      </c>
      <c r="I170" s="50"/>
      <c r="J170">
        <f>IF(AND(SUM(Application!$E$39:$G$39)&gt;='FSE IDs'!B170,$K$9=1),1,0)</f>
        <v>0</v>
      </c>
    </row>
    <row r="171" spans="2:10">
      <c r="B171">
        <v>162</v>
      </c>
      <c r="C171" s="50"/>
      <c r="D171" s="50"/>
      <c r="E171" s="37" t="e" cm="1">
        <f t="array" ref="E171">_xlfn.IFS(B171&lt;=Application!$E$39,Application!$E$43,B171&lt;=SUM(Application!$E$39,Application!$F$39),Application!$F$43,B171&lt;=SUM(Application!$E$39:$G$39),Application!$G$43)</f>
        <v>#N/A</v>
      </c>
      <c r="F171" s="37" t="e" cm="1">
        <f t="array" ref="F171">_xlfn.IFS(B171&lt;=Application!$E$39,Application!$E$41,B171&lt;=SUM(Application!$E$39,Application!$F$39),Application!$F$41,B171&lt;=SUM(Application!$E$39:$G$39),Application!$G$41)</f>
        <v>#N/A</v>
      </c>
      <c r="G171" s="37" t="e" cm="1">
        <f t="array" ref="G171">_xlfn.IFS(B171&lt;=Application!$E$39,Application!$E$50,B171&lt;=SUM(Application!$E$39,Application!$F$39),Application!$F$50,B171&lt;=SUM(Application!$E$39:$G$39),Application!$G$50)</f>
        <v>#N/A</v>
      </c>
      <c r="H171" s="37" t="e" cm="1">
        <f t="array" ref="H171">_xlfn.IFS(B171&lt;=Application!$E$39,Application!$E$44,B171&lt;=SUM(Application!$E$39,Application!$F$39),Application!$F$44,B171&lt;=SUM(Application!$E$39:$G$39),Application!$G$44)</f>
        <v>#N/A</v>
      </c>
      <c r="I171" s="50"/>
      <c r="J171">
        <f>IF(AND(SUM(Application!$E$39:$G$39)&gt;='FSE IDs'!B171,$K$9=1),1,0)</f>
        <v>0</v>
      </c>
    </row>
    <row r="172" spans="2:10">
      <c r="B172">
        <v>163</v>
      </c>
      <c r="C172" s="50"/>
      <c r="D172" s="50"/>
      <c r="E172" s="37" t="e" cm="1">
        <f t="array" ref="E172">_xlfn.IFS(B172&lt;=Application!$E$39,Application!$E$43,B172&lt;=SUM(Application!$E$39,Application!$F$39),Application!$F$43,B172&lt;=SUM(Application!$E$39:$G$39),Application!$G$43)</f>
        <v>#N/A</v>
      </c>
      <c r="F172" s="37" t="e" cm="1">
        <f t="array" ref="F172">_xlfn.IFS(B172&lt;=Application!$E$39,Application!$E$41,B172&lt;=SUM(Application!$E$39,Application!$F$39),Application!$F$41,B172&lt;=SUM(Application!$E$39:$G$39),Application!$G$41)</f>
        <v>#N/A</v>
      </c>
      <c r="G172" s="37" t="e" cm="1">
        <f t="array" ref="G172">_xlfn.IFS(B172&lt;=Application!$E$39,Application!$E$50,B172&lt;=SUM(Application!$E$39,Application!$F$39),Application!$F$50,B172&lt;=SUM(Application!$E$39:$G$39),Application!$G$50)</f>
        <v>#N/A</v>
      </c>
      <c r="H172" s="37" t="e" cm="1">
        <f t="array" ref="H172">_xlfn.IFS(B172&lt;=Application!$E$39,Application!$E$44,B172&lt;=SUM(Application!$E$39,Application!$F$39),Application!$F$44,B172&lt;=SUM(Application!$E$39:$G$39),Application!$G$44)</f>
        <v>#N/A</v>
      </c>
      <c r="I172" s="50"/>
      <c r="J172">
        <f>IF(AND(SUM(Application!$E$39:$G$39)&gt;='FSE IDs'!B172,$K$9=1),1,0)</f>
        <v>0</v>
      </c>
    </row>
    <row r="173" spans="2:10">
      <c r="B173">
        <v>164</v>
      </c>
      <c r="C173" s="50"/>
      <c r="D173" s="50"/>
      <c r="E173" s="37" t="e" cm="1">
        <f t="array" ref="E173">_xlfn.IFS(B173&lt;=Application!$E$39,Application!$E$43,B173&lt;=SUM(Application!$E$39,Application!$F$39),Application!$F$43,B173&lt;=SUM(Application!$E$39:$G$39),Application!$G$43)</f>
        <v>#N/A</v>
      </c>
      <c r="F173" s="37" t="e" cm="1">
        <f t="array" ref="F173">_xlfn.IFS(B173&lt;=Application!$E$39,Application!$E$41,B173&lt;=SUM(Application!$E$39,Application!$F$39),Application!$F$41,B173&lt;=SUM(Application!$E$39:$G$39),Application!$G$41)</f>
        <v>#N/A</v>
      </c>
      <c r="G173" s="37" t="e" cm="1">
        <f t="array" ref="G173">_xlfn.IFS(B173&lt;=Application!$E$39,Application!$E$50,B173&lt;=SUM(Application!$E$39,Application!$F$39),Application!$F$50,B173&lt;=SUM(Application!$E$39:$G$39),Application!$G$50)</f>
        <v>#N/A</v>
      </c>
      <c r="H173" s="37" t="e" cm="1">
        <f t="array" ref="H173">_xlfn.IFS(B173&lt;=Application!$E$39,Application!$E$44,B173&lt;=SUM(Application!$E$39,Application!$F$39),Application!$F$44,B173&lt;=SUM(Application!$E$39:$G$39),Application!$G$44)</f>
        <v>#N/A</v>
      </c>
      <c r="I173" s="50"/>
      <c r="J173">
        <f>IF(AND(SUM(Application!$E$39:$G$39)&gt;='FSE IDs'!B173,$K$9=1),1,0)</f>
        <v>0</v>
      </c>
    </row>
    <row r="174" spans="2:10">
      <c r="B174">
        <v>165</v>
      </c>
      <c r="C174" s="50"/>
      <c r="D174" s="50"/>
      <c r="E174" s="37" t="e" cm="1">
        <f t="array" ref="E174">_xlfn.IFS(B174&lt;=Application!$E$39,Application!$E$43,B174&lt;=SUM(Application!$E$39,Application!$F$39),Application!$F$43,B174&lt;=SUM(Application!$E$39:$G$39),Application!$G$43)</f>
        <v>#N/A</v>
      </c>
      <c r="F174" s="37" t="e" cm="1">
        <f t="array" ref="F174">_xlfn.IFS(B174&lt;=Application!$E$39,Application!$E$41,B174&lt;=SUM(Application!$E$39,Application!$F$39),Application!$F$41,B174&lt;=SUM(Application!$E$39:$G$39),Application!$G$41)</f>
        <v>#N/A</v>
      </c>
      <c r="G174" s="37" t="e" cm="1">
        <f t="array" ref="G174">_xlfn.IFS(B174&lt;=Application!$E$39,Application!$E$50,B174&lt;=SUM(Application!$E$39,Application!$F$39),Application!$F$50,B174&lt;=SUM(Application!$E$39:$G$39),Application!$G$50)</f>
        <v>#N/A</v>
      </c>
      <c r="H174" s="37" t="e" cm="1">
        <f t="array" ref="H174">_xlfn.IFS(B174&lt;=Application!$E$39,Application!$E$44,B174&lt;=SUM(Application!$E$39,Application!$F$39),Application!$F$44,B174&lt;=SUM(Application!$E$39:$G$39),Application!$G$44)</f>
        <v>#N/A</v>
      </c>
      <c r="I174" s="50"/>
      <c r="J174">
        <f>IF(AND(SUM(Application!$E$39:$G$39)&gt;='FSE IDs'!B174,$K$9=1),1,0)</f>
        <v>0</v>
      </c>
    </row>
    <row r="175" spans="2:10">
      <c r="B175">
        <v>166</v>
      </c>
      <c r="C175" s="50"/>
      <c r="D175" s="50"/>
      <c r="E175" s="37" t="e" cm="1">
        <f t="array" ref="E175">_xlfn.IFS(B175&lt;=Application!$E$39,Application!$E$43,B175&lt;=SUM(Application!$E$39,Application!$F$39),Application!$F$43,B175&lt;=SUM(Application!$E$39:$G$39),Application!$G$43)</f>
        <v>#N/A</v>
      </c>
      <c r="F175" s="37" t="e" cm="1">
        <f t="array" ref="F175">_xlfn.IFS(B175&lt;=Application!$E$39,Application!$E$41,B175&lt;=SUM(Application!$E$39,Application!$F$39),Application!$F$41,B175&lt;=SUM(Application!$E$39:$G$39),Application!$G$41)</f>
        <v>#N/A</v>
      </c>
      <c r="G175" s="37" t="e" cm="1">
        <f t="array" ref="G175">_xlfn.IFS(B175&lt;=Application!$E$39,Application!$E$50,B175&lt;=SUM(Application!$E$39,Application!$F$39),Application!$F$50,B175&lt;=SUM(Application!$E$39:$G$39),Application!$G$50)</f>
        <v>#N/A</v>
      </c>
      <c r="H175" s="37" t="e" cm="1">
        <f t="array" ref="H175">_xlfn.IFS(B175&lt;=Application!$E$39,Application!$E$44,B175&lt;=SUM(Application!$E$39,Application!$F$39),Application!$F$44,B175&lt;=SUM(Application!$E$39:$G$39),Application!$G$44)</f>
        <v>#N/A</v>
      </c>
      <c r="I175" s="50"/>
      <c r="J175">
        <f>IF(AND(SUM(Application!$E$39:$G$39)&gt;='FSE IDs'!B175,$K$9=1),1,0)</f>
        <v>0</v>
      </c>
    </row>
    <row r="176" spans="2:10">
      <c r="B176">
        <v>167</v>
      </c>
      <c r="C176" s="50"/>
      <c r="D176" s="50"/>
      <c r="E176" s="37" t="e" cm="1">
        <f t="array" ref="E176">_xlfn.IFS(B176&lt;=Application!$E$39,Application!$E$43,B176&lt;=SUM(Application!$E$39,Application!$F$39),Application!$F$43,B176&lt;=SUM(Application!$E$39:$G$39),Application!$G$43)</f>
        <v>#N/A</v>
      </c>
      <c r="F176" s="37" t="e" cm="1">
        <f t="array" ref="F176">_xlfn.IFS(B176&lt;=Application!$E$39,Application!$E$41,B176&lt;=SUM(Application!$E$39,Application!$F$39),Application!$F$41,B176&lt;=SUM(Application!$E$39:$G$39),Application!$G$41)</f>
        <v>#N/A</v>
      </c>
      <c r="G176" s="37" t="e" cm="1">
        <f t="array" ref="G176">_xlfn.IFS(B176&lt;=Application!$E$39,Application!$E$50,B176&lt;=SUM(Application!$E$39,Application!$F$39),Application!$F$50,B176&lt;=SUM(Application!$E$39:$G$39),Application!$G$50)</f>
        <v>#N/A</v>
      </c>
      <c r="H176" s="37" t="e" cm="1">
        <f t="array" ref="H176">_xlfn.IFS(B176&lt;=Application!$E$39,Application!$E$44,B176&lt;=SUM(Application!$E$39,Application!$F$39),Application!$F$44,B176&lt;=SUM(Application!$E$39:$G$39),Application!$G$44)</f>
        <v>#N/A</v>
      </c>
      <c r="I176" s="50"/>
      <c r="J176">
        <f>IF(AND(SUM(Application!$E$39:$G$39)&gt;='FSE IDs'!B176,$K$9=1),1,0)</f>
        <v>0</v>
      </c>
    </row>
    <row r="177" spans="2:10">
      <c r="B177">
        <v>168</v>
      </c>
      <c r="C177" s="50"/>
      <c r="D177" s="50"/>
      <c r="E177" s="37" t="e" cm="1">
        <f t="array" ref="E177">_xlfn.IFS(B177&lt;=Application!$E$39,Application!$E$43,B177&lt;=SUM(Application!$E$39,Application!$F$39),Application!$F$43,B177&lt;=SUM(Application!$E$39:$G$39),Application!$G$43)</f>
        <v>#N/A</v>
      </c>
      <c r="F177" s="37" t="e" cm="1">
        <f t="array" ref="F177">_xlfn.IFS(B177&lt;=Application!$E$39,Application!$E$41,B177&lt;=SUM(Application!$E$39,Application!$F$39),Application!$F$41,B177&lt;=SUM(Application!$E$39:$G$39),Application!$G$41)</f>
        <v>#N/A</v>
      </c>
      <c r="G177" s="37" t="e" cm="1">
        <f t="array" ref="G177">_xlfn.IFS(B177&lt;=Application!$E$39,Application!$E$50,B177&lt;=SUM(Application!$E$39,Application!$F$39),Application!$F$50,B177&lt;=SUM(Application!$E$39:$G$39),Application!$G$50)</f>
        <v>#N/A</v>
      </c>
      <c r="H177" s="37" t="e" cm="1">
        <f t="array" ref="H177">_xlfn.IFS(B177&lt;=Application!$E$39,Application!$E$44,B177&lt;=SUM(Application!$E$39,Application!$F$39),Application!$F$44,B177&lt;=SUM(Application!$E$39:$G$39),Application!$G$44)</f>
        <v>#N/A</v>
      </c>
      <c r="I177" s="50"/>
      <c r="J177">
        <f>IF(AND(SUM(Application!$E$39:$G$39)&gt;='FSE IDs'!B177,$K$9=1),1,0)</f>
        <v>0</v>
      </c>
    </row>
    <row r="178" spans="2:10">
      <c r="B178">
        <v>169</v>
      </c>
      <c r="C178" s="50"/>
      <c r="D178" s="50"/>
      <c r="E178" s="37" t="e" cm="1">
        <f t="array" ref="E178">_xlfn.IFS(B178&lt;=Application!$E$39,Application!$E$43,B178&lt;=SUM(Application!$E$39,Application!$F$39),Application!$F$43,B178&lt;=SUM(Application!$E$39:$G$39),Application!$G$43)</f>
        <v>#N/A</v>
      </c>
      <c r="F178" s="37" t="e" cm="1">
        <f t="array" ref="F178">_xlfn.IFS(B178&lt;=Application!$E$39,Application!$E$41,B178&lt;=SUM(Application!$E$39,Application!$F$39),Application!$F$41,B178&lt;=SUM(Application!$E$39:$G$39),Application!$G$41)</f>
        <v>#N/A</v>
      </c>
      <c r="G178" s="37" t="e" cm="1">
        <f t="array" ref="G178">_xlfn.IFS(B178&lt;=Application!$E$39,Application!$E$50,B178&lt;=SUM(Application!$E$39,Application!$F$39),Application!$F$50,B178&lt;=SUM(Application!$E$39:$G$39),Application!$G$50)</f>
        <v>#N/A</v>
      </c>
      <c r="H178" s="37" t="e" cm="1">
        <f t="array" ref="H178">_xlfn.IFS(B178&lt;=Application!$E$39,Application!$E$44,B178&lt;=SUM(Application!$E$39,Application!$F$39),Application!$F$44,B178&lt;=SUM(Application!$E$39:$G$39),Application!$G$44)</f>
        <v>#N/A</v>
      </c>
      <c r="I178" s="50"/>
      <c r="J178">
        <f>IF(AND(SUM(Application!$E$39:$G$39)&gt;='FSE IDs'!B178,$K$9=1),1,0)</f>
        <v>0</v>
      </c>
    </row>
    <row r="179" spans="2:10">
      <c r="B179">
        <v>170</v>
      </c>
      <c r="C179" s="50"/>
      <c r="D179" s="50"/>
      <c r="E179" s="37" t="e" cm="1">
        <f t="array" ref="E179">_xlfn.IFS(B179&lt;=Application!$E$39,Application!$E$43,B179&lt;=SUM(Application!$E$39,Application!$F$39),Application!$F$43,B179&lt;=SUM(Application!$E$39:$G$39),Application!$G$43)</f>
        <v>#N/A</v>
      </c>
      <c r="F179" s="37" t="e" cm="1">
        <f t="array" ref="F179">_xlfn.IFS(B179&lt;=Application!$E$39,Application!$E$41,B179&lt;=SUM(Application!$E$39,Application!$F$39),Application!$F$41,B179&lt;=SUM(Application!$E$39:$G$39),Application!$G$41)</f>
        <v>#N/A</v>
      </c>
      <c r="G179" s="37" t="e" cm="1">
        <f t="array" ref="G179">_xlfn.IFS(B179&lt;=Application!$E$39,Application!$E$50,B179&lt;=SUM(Application!$E$39,Application!$F$39),Application!$F$50,B179&lt;=SUM(Application!$E$39:$G$39),Application!$G$50)</f>
        <v>#N/A</v>
      </c>
      <c r="H179" s="37" t="e" cm="1">
        <f t="array" ref="H179">_xlfn.IFS(B179&lt;=Application!$E$39,Application!$E$44,B179&lt;=SUM(Application!$E$39,Application!$F$39),Application!$F$44,B179&lt;=SUM(Application!$E$39:$G$39),Application!$G$44)</f>
        <v>#N/A</v>
      </c>
      <c r="I179" s="50"/>
      <c r="J179">
        <f>IF(AND(SUM(Application!$E$39:$G$39)&gt;='FSE IDs'!B179,$K$9=1),1,0)</f>
        <v>0</v>
      </c>
    </row>
    <row r="180" spans="2:10">
      <c r="B180">
        <v>171</v>
      </c>
      <c r="C180" s="50"/>
      <c r="D180" s="50"/>
      <c r="E180" s="37" t="e" cm="1">
        <f t="array" ref="E180">_xlfn.IFS(B180&lt;=Application!$E$39,Application!$E$43,B180&lt;=SUM(Application!$E$39,Application!$F$39),Application!$F$43,B180&lt;=SUM(Application!$E$39:$G$39),Application!$G$43)</f>
        <v>#N/A</v>
      </c>
      <c r="F180" s="37" t="e" cm="1">
        <f t="array" ref="F180">_xlfn.IFS(B180&lt;=Application!$E$39,Application!$E$41,B180&lt;=SUM(Application!$E$39,Application!$F$39),Application!$F$41,B180&lt;=SUM(Application!$E$39:$G$39),Application!$G$41)</f>
        <v>#N/A</v>
      </c>
      <c r="G180" s="37" t="e" cm="1">
        <f t="array" ref="G180">_xlfn.IFS(B180&lt;=Application!$E$39,Application!$E$50,B180&lt;=SUM(Application!$E$39,Application!$F$39),Application!$F$50,B180&lt;=SUM(Application!$E$39:$G$39),Application!$G$50)</f>
        <v>#N/A</v>
      </c>
      <c r="H180" s="37" t="e" cm="1">
        <f t="array" ref="H180">_xlfn.IFS(B180&lt;=Application!$E$39,Application!$E$44,B180&lt;=SUM(Application!$E$39,Application!$F$39),Application!$F$44,B180&lt;=SUM(Application!$E$39:$G$39),Application!$G$44)</f>
        <v>#N/A</v>
      </c>
      <c r="I180" s="50"/>
      <c r="J180">
        <f>IF(AND(SUM(Application!$E$39:$G$39)&gt;='FSE IDs'!B180,$K$9=1),1,0)</f>
        <v>0</v>
      </c>
    </row>
    <row r="181" spans="2:10">
      <c r="B181">
        <v>172</v>
      </c>
      <c r="C181" s="50"/>
      <c r="D181" s="50"/>
      <c r="E181" s="37" t="e" cm="1">
        <f t="array" ref="E181">_xlfn.IFS(B181&lt;=Application!$E$39,Application!$E$43,B181&lt;=SUM(Application!$E$39,Application!$F$39),Application!$F$43,B181&lt;=SUM(Application!$E$39:$G$39),Application!$G$43)</f>
        <v>#N/A</v>
      </c>
      <c r="F181" s="37" t="e" cm="1">
        <f t="array" ref="F181">_xlfn.IFS(B181&lt;=Application!$E$39,Application!$E$41,B181&lt;=SUM(Application!$E$39,Application!$F$39),Application!$F$41,B181&lt;=SUM(Application!$E$39:$G$39),Application!$G$41)</f>
        <v>#N/A</v>
      </c>
      <c r="G181" s="37" t="e" cm="1">
        <f t="array" ref="G181">_xlfn.IFS(B181&lt;=Application!$E$39,Application!$E$50,B181&lt;=SUM(Application!$E$39,Application!$F$39),Application!$F$50,B181&lt;=SUM(Application!$E$39:$G$39),Application!$G$50)</f>
        <v>#N/A</v>
      </c>
      <c r="H181" s="37" t="e" cm="1">
        <f t="array" ref="H181">_xlfn.IFS(B181&lt;=Application!$E$39,Application!$E$44,B181&lt;=SUM(Application!$E$39,Application!$F$39),Application!$F$44,B181&lt;=SUM(Application!$E$39:$G$39),Application!$G$44)</f>
        <v>#N/A</v>
      </c>
      <c r="I181" s="50"/>
      <c r="J181">
        <f>IF(AND(SUM(Application!$E$39:$G$39)&gt;='FSE IDs'!B181,$K$9=1),1,0)</f>
        <v>0</v>
      </c>
    </row>
    <row r="182" spans="2:10">
      <c r="B182">
        <v>173</v>
      </c>
      <c r="C182" s="50"/>
      <c r="D182" s="50"/>
      <c r="E182" s="37" t="e" cm="1">
        <f t="array" ref="E182">_xlfn.IFS(B182&lt;=Application!$E$39,Application!$E$43,B182&lt;=SUM(Application!$E$39,Application!$F$39),Application!$F$43,B182&lt;=SUM(Application!$E$39:$G$39),Application!$G$43)</f>
        <v>#N/A</v>
      </c>
      <c r="F182" s="37" t="e" cm="1">
        <f t="array" ref="F182">_xlfn.IFS(B182&lt;=Application!$E$39,Application!$E$41,B182&lt;=SUM(Application!$E$39,Application!$F$39),Application!$F$41,B182&lt;=SUM(Application!$E$39:$G$39),Application!$G$41)</f>
        <v>#N/A</v>
      </c>
      <c r="G182" s="37" t="e" cm="1">
        <f t="array" ref="G182">_xlfn.IFS(B182&lt;=Application!$E$39,Application!$E$50,B182&lt;=SUM(Application!$E$39,Application!$F$39),Application!$F$50,B182&lt;=SUM(Application!$E$39:$G$39),Application!$G$50)</f>
        <v>#N/A</v>
      </c>
      <c r="H182" s="37" t="e" cm="1">
        <f t="array" ref="H182">_xlfn.IFS(B182&lt;=Application!$E$39,Application!$E$44,B182&lt;=SUM(Application!$E$39,Application!$F$39),Application!$F$44,B182&lt;=SUM(Application!$E$39:$G$39),Application!$G$44)</f>
        <v>#N/A</v>
      </c>
      <c r="I182" s="50"/>
      <c r="J182">
        <f>IF(AND(SUM(Application!$E$39:$G$39)&gt;='FSE IDs'!B182,$K$9=1),1,0)</f>
        <v>0</v>
      </c>
    </row>
    <row r="183" spans="2:10">
      <c r="B183">
        <v>174</v>
      </c>
      <c r="C183" s="50"/>
      <c r="D183" s="50"/>
      <c r="E183" s="37" t="e" cm="1">
        <f t="array" ref="E183">_xlfn.IFS(B183&lt;=Application!$E$39,Application!$E$43,B183&lt;=SUM(Application!$E$39,Application!$F$39),Application!$F$43,B183&lt;=SUM(Application!$E$39:$G$39),Application!$G$43)</f>
        <v>#N/A</v>
      </c>
      <c r="F183" s="37" t="e" cm="1">
        <f t="array" ref="F183">_xlfn.IFS(B183&lt;=Application!$E$39,Application!$E$41,B183&lt;=SUM(Application!$E$39,Application!$F$39),Application!$F$41,B183&lt;=SUM(Application!$E$39:$G$39),Application!$G$41)</f>
        <v>#N/A</v>
      </c>
      <c r="G183" s="37" t="e" cm="1">
        <f t="array" ref="G183">_xlfn.IFS(B183&lt;=Application!$E$39,Application!$E$50,B183&lt;=SUM(Application!$E$39,Application!$F$39),Application!$F$50,B183&lt;=SUM(Application!$E$39:$G$39),Application!$G$50)</f>
        <v>#N/A</v>
      </c>
      <c r="H183" s="37" t="e" cm="1">
        <f t="array" ref="H183">_xlfn.IFS(B183&lt;=Application!$E$39,Application!$E$44,B183&lt;=SUM(Application!$E$39,Application!$F$39),Application!$F$44,B183&lt;=SUM(Application!$E$39:$G$39),Application!$G$44)</f>
        <v>#N/A</v>
      </c>
      <c r="I183" s="50"/>
      <c r="J183">
        <f>IF(AND(SUM(Application!$E$39:$G$39)&gt;='FSE IDs'!B183,$K$9=1),1,0)</f>
        <v>0</v>
      </c>
    </row>
    <row r="184" spans="2:10">
      <c r="B184">
        <v>175</v>
      </c>
      <c r="C184" s="50"/>
      <c r="D184" s="50"/>
      <c r="E184" s="37" t="e" cm="1">
        <f t="array" ref="E184">_xlfn.IFS(B184&lt;=Application!$E$39,Application!$E$43,B184&lt;=SUM(Application!$E$39,Application!$F$39),Application!$F$43,B184&lt;=SUM(Application!$E$39:$G$39),Application!$G$43)</f>
        <v>#N/A</v>
      </c>
      <c r="F184" s="37" t="e" cm="1">
        <f t="array" ref="F184">_xlfn.IFS(B184&lt;=Application!$E$39,Application!$E$41,B184&lt;=SUM(Application!$E$39,Application!$F$39),Application!$F$41,B184&lt;=SUM(Application!$E$39:$G$39),Application!$G$41)</f>
        <v>#N/A</v>
      </c>
      <c r="G184" s="37" t="e" cm="1">
        <f t="array" ref="G184">_xlfn.IFS(B184&lt;=Application!$E$39,Application!$E$50,B184&lt;=SUM(Application!$E$39,Application!$F$39),Application!$F$50,B184&lt;=SUM(Application!$E$39:$G$39),Application!$G$50)</f>
        <v>#N/A</v>
      </c>
      <c r="H184" s="37" t="e" cm="1">
        <f t="array" ref="H184">_xlfn.IFS(B184&lt;=Application!$E$39,Application!$E$44,B184&lt;=SUM(Application!$E$39,Application!$F$39),Application!$F$44,B184&lt;=SUM(Application!$E$39:$G$39),Application!$G$44)</f>
        <v>#N/A</v>
      </c>
      <c r="I184" s="50"/>
      <c r="J184">
        <f>IF(AND(SUM(Application!$E$39:$G$39)&gt;='FSE IDs'!B184,$K$9=1),1,0)</f>
        <v>0</v>
      </c>
    </row>
    <row r="185" spans="2:10">
      <c r="B185">
        <v>176</v>
      </c>
      <c r="C185" s="50"/>
      <c r="D185" s="50"/>
      <c r="E185" s="37" t="e" cm="1">
        <f t="array" ref="E185">_xlfn.IFS(B185&lt;=Application!$E$39,Application!$E$43,B185&lt;=SUM(Application!$E$39,Application!$F$39),Application!$F$43,B185&lt;=SUM(Application!$E$39:$G$39),Application!$G$43)</f>
        <v>#N/A</v>
      </c>
      <c r="F185" s="37" t="e" cm="1">
        <f t="array" ref="F185">_xlfn.IFS(B185&lt;=Application!$E$39,Application!$E$41,B185&lt;=SUM(Application!$E$39,Application!$F$39),Application!$F$41,B185&lt;=SUM(Application!$E$39:$G$39),Application!$G$41)</f>
        <v>#N/A</v>
      </c>
      <c r="G185" s="37" t="e" cm="1">
        <f t="array" ref="G185">_xlfn.IFS(B185&lt;=Application!$E$39,Application!$E$50,B185&lt;=SUM(Application!$E$39,Application!$F$39),Application!$F$50,B185&lt;=SUM(Application!$E$39:$G$39),Application!$G$50)</f>
        <v>#N/A</v>
      </c>
      <c r="H185" s="37" t="e" cm="1">
        <f t="array" ref="H185">_xlfn.IFS(B185&lt;=Application!$E$39,Application!$E$44,B185&lt;=SUM(Application!$E$39,Application!$F$39),Application!$F$44,B185&lt;=SUM(Application!$E$39:$G$39),Application!$G$44)</f>
        <v>#N/A</v>
      </c>
      <c r="I185" s="50"/>
      <c r="J185">
        <f>IF(AND(SUM(Application!$E$39:$G$39)&gt;='FSE IDs'!B185,$K$9=1),1,0)</f>
        <v>0</v>
      </c>
    </row>
    <row r="186" spans="2:10">
      <c r="B186">
        <v>177</v>
      </c>
      <c r="C186" s="50"/>
      <c r="D186" s="50"/>
      <c r="E186" s="37" t="e" cm="1">
        <f t="array" ref="E186">_xlfn.IFS(B186&lt;=Application!$E$39,Application!$E$43,B186&lt;=SUM(Application!$E$39,Application!$F$39),Application!$F$43,B186&lt;=SUM(Application!$E$39:$G$39),Application!$G$43)</f>
        <v>#N/A</v>
      </c>
      <c r="F186" s="37" t="e" cm="1">
        <f t="array" ref="F186">_xlfn.IFS(B186&lt;=Application!$E$39,Application!$E$41,B186&lt;=SUM(Application!$E$39,Application!$F$39),Application!$F$41,B186&lt;=SUM(Application!$E$39:$G$39),Application!$G$41)</f>
        <v>#N/A</v>
      </c>
      <c r="G186" s="37" t="e" cm="1">
        <f t="array" ref="G186">_xlfn.IFS(B186&lt;=Application!$E$39,Application!$E$50,B186&lt;=SUM(Application!$E$39,Application!$F$39),Application!$F$50,B186&lt;=SUM(Application!$E$39:$G$39),Application!$G$50)</f>
        <v>#N/A</v>
      </c>
      <c r="H186" s="37" t="e" cm="1">
        <f t="array" ref="H186">_xlfn.IFS(B186&lt;=Application!$E$39,Application!$E$44,B186&lt;=SUM(Application!$E$39,Application!$F$39),Application!$F$44,B186&lt;=SUM(Application!$E$39:$G$39),Application!$G$44)</f>
        <v>#N/A</v>
      </c>
      <c r="I186" s="50"/>
      <c r="J186">
        <f>IF(AND(SUM(Application!$E$39:$G$39)&gt;='FSE IDs'!B186,$K$9=1),1,0)</f>
        <v>0</v>
      </c>
    </row>
    <row r="187" spans="2:10">
      <c r="B187">
        <v>178</v>
      </c>
      <c r="C187" s="50"/>
      <c r="D187" s="50"/>
      <c r="E187" s="37" t="e" cm="1">
        <f t="array" ref="E187">_xlfn.IFS(B187&lt;=Application!$E$39,Application!$E$43,B187&lt;=SUM(Application!$E$39,Application!$F$39),Application!$F$43,B187&lt;=SUM(Application!$E$39:$G$39),Application!$G$43)</f>
        <v>#N/A</v>
      </c>
      <c r="F187" s="37" t="e" cm="1">
        <f t="array" ref="F187">_xlfn.IFS(B187&lt;=Application!$E$39,Application!$E$41,B187&lt;=SUM(Application!$E$39,Application!$F$39),Application!$F$41,B187&lt;=SUM(Application!$E$39:$G$39),Application!$G$41)</f>
        <v>#N/A</v>
      </c>
      <c r="G187" s="37" t="e" cm="1">
        <f t="array" ref="G187">_xlfn.IFS(B187&lt;=Application!$E$39,Application!$E$50,B187&lt;=SUM(Application!$E$39,Application!$F$39),Application!$F$50,B187&lt;=SUM(Application!$E$39:$G$39),Application!$G$50)</f>
        <v>#N/A</v>
      </c>
      <c r="H187" s="37" t="e" cm="1">
        <f t="array" ref="H187">_xlfn.IFS(B187&lt;=Application!$E$39,Application!$E$44,B187&lt;=SUM(Application!$E$39,Application!$F$39),Application!$F$44,B187&lt;=SUM(Application!$E$39:$G$39),Application!$G$44)</f>
        <v>#N/A</v>
      </c>
      <c r="I187" s="50"/>
      <c r="J187">
        <f>IF(AND(SUM(Application!$E$39:$G$39)&gt;='FSE IDs'!B187,$K$9=1),1,0)</f>
        <v>0</v>
      </c>
    </row>
    <row r="188" spans="2:10">
      <c r="B188">
        <v>179</v>
      </c>
      <c r="C188" s="50"/>
      <c r="D188" s="50"/>
      <c r="E188" s="37" t="e" cm="1">
        <f t="array" ref="E188">_xlfn.IFS(B188&lt;=Application!$E$39,Application!$E$43,B188&lt;=SUM(Application!$E$39,Application!$F$39),Application!$F$43,B188&lt;=SUM(Application!$E$39:$G$39),Application!$G$43)</f>
        <v>#N/A</v>
      </c>
      <c r="F188" s="37" t="e" cm="1">
        <f t="array" ref="F188">_xlfn.IFS(B188&lt;=Application!$E$39,Application!$E$41,B188&lt;=SUM(Application!$E$39,Application!$F$39),Application!$F$41,B188&lt;=SUM(Application!$E$39:$G$39),Application!$G$41)</f>
        <v>#N/A</v>
      </c>
      <c r="G188" s="37" t="e" cm="1">
        <f t="array" ref="G188">_xlfn.IFS(B188&lt;=Application!$E$39,Application!$E$50,B188&lt;=SUM(Application!$E$39,Application!$F$39),Application!$F$50,B188&lt;=SUM(Application!$E$39:$G$39),Application!$G$50)</f>
        <v>#N/A</v>
      </c>
      <c r="H188" s="37" t="e" cm="1">
        <f t="array" ref="H188">_xlfn.IFS(B188&lt;=Application!$E$39,Application!$E$44,B188&lt;=SUM(Application!$E$39,Application!$F$39),Application!$F$44,B188&lt;=SUM(Application!$E$39:$G$39),Application!$G$44)</f>
        <v>#N/A</v>
      </c>
      <c r="I188" s="50"/>
      <c r="J188">
        <f>IF(AND(SUM(Application!$E$39:$G$39)&gt;='FSE IDs'!B188,$K$9=1),1,0)</f>
        <v>0</v>
      </c>
    </row>
    <row r="189" spans="2:10">
      <c r="B189">
        <v>180</v>
      </c>
      <c r="C189" s="50"/>
      <c r="D189" s="50"/>
      <c r="E189" s="37" t="e" cm="1">
        <f t="array" ref="E189">_xlfn.IFS(B189&lt;=Application!$E$39,Application!$E$43,B189&lt;=SUM(Application!$E$39,Application!$F$39),Application!$F$43,B189&lt;=SUM(Application!$E$39:$G$39),Application!$G$43)</f>
        <v>#N/A</v>
      </c>
      <c r="F189" s="37" t="e" cm="1">
        <f t="array" ref="F189">_xlfn.IFS(B189&lt;=Application!$E$39,Application!$E$41,B189&lt;=SUM(Application!$E$39,Application!$F$39),Application!$F$41,B189&lt;=SUM(Application!$E$39:$G$39),Application!$G$41)</f>
        <v>#N/A</v>
      </c>
      <c r="G189" s="37" t="e" cm="1">
        <f t="array" ref="G189">_xlfn.IFS(B189&lt;=Application!$E$39,Application!$E$50,B189&lt;=SUM(Application!$E$39,Application!$F$39),Application!$F$50,B189&lt;=SUM(Application!$E$39:$G$39),Application!$G$50)</f>
        <v>#N/A</v>
      </c>
      <c r="H189" s="37" t="e" cm="1">
        <f t="array" ref="H189">_xlfn.IFS(B189&lt;=Application!$E$39,Application!$E$44,B189&lt;=SUM(Application!$E$39,Application!$F$39),Application!$F$44,B189&lt;=SUM(Application!$E$39:$G$39),Application!$G$44)</f>
        <v>#N/A</v>
      </c>
      <c r="I189" s="50"/>
      <c r="J189">
        <f>IF(AND(SUM(Application!$E$39:$G$39)&gt;='FSE IDs'!B189,$K$9=1),1,0)</f>
        <v>0</v>
      </c>
    </row>
    <row r="190" spans="2:10">
      <c r="B190">
        <v>181</v>
      </c>
      <c r="C190" s="50"/>
      <c r="D190" s="50"/>
      <c r="E190" s="37" t="e" cm="1">
        <f t="array" ref="E190">_xlfn.IFS(B190&lt;=Application!$E$39,Application!$E$43,B190&lt;=SUM(Application!$E$39,Application!$F$39),Application!$F$43,B190&lt;=SUM(Application!$E$39:$G$39),Application!$G$43)</f>
        <v>#N/A</v>
      </c>
      <c r="F190" s="37" t="e" cm="1">
        <f t="array" ref="F190">_xlfn.IFS(B190&lt;=Application!$E$39,Application!$E$41,B190&lt;=SUM(Application!$E$39,Application!$F$39),Application!$F$41,B190&lt;=SUM(Application!$E$39:$G$39),Application!$G$41)</f>
        <v>#N/A</v>
      </c>
      <c r="G190" s="37" t="e" cm="1">
        <f t="array" ref="G190">_xlfn.IFS(B190&lt;=Application!$E$39,Application!$E$50,B190&lt;=SUM(Application!$E$39,Application!$F$39),Application!$F$50,B190&lt;=SUM(Application!$E$39:$G$39),Application!$G$50)</f>
        <v>#N/A</v>
      </c>
      <c r="H190" s="37" t="e" cm="1">
        <f t="array" ref="H190">_xlfn.IFS(B190&lt;=Application!$E$39,Application!$E$44,B190&lt;=SUM(Application!$E$39,Application!$F$39),Application!$F$44,B190&lt;=SUM(Application!$E$39:$G$39),Application!$G$44)</f>
        <v>#N/A</v>
      </c>
      <c r="I190" s="50"/>
      <c r="J190">
        <f>IF(AND(SUM(Application!$E$39:$G$39)&gt;='FSE IDs'!B190,$K$9=1),1,0)</f>
        <v>0</v>
      </c>
    </row>
    <row r="191" spans="2:10">
      <c r="B191">
        <v>182</v>
      </c>
      <c r="C191" s="50"/>
      <c r="D191" s="50"/>
      <c r="E191" s="37" t="e" cm="1">
        <f t="array" ref="E191">_xlfn.IFS(B191&lt;=Application!$E$39,Application!$E$43,B191&lt;=SUM(Application!$E$39,Application!$F$39),Application!$F$43,B191&lt;=SUM(Application!$E$39:$G$39),Application!$G$43)</f>
        <v>#N/A</v>
      </c>
      <c r="F191" s="37" t="e" cm="1">
        <f t="array" ref="F191">_xlfn.IFS(B191&lt;=Application!$E$39,Application!$E$41,B191&lt;=SUM(Application!$E$39,Application!$F$39),Application!$F$41,B191&lt;=SUM(Application!$E$39:$G$39),Application!$G$41)</f>
        <v>#N/A</v>
      </c>
      <c r="G191" s="37" t="e" cm="1">
        <f t="array" ref="G191">_xlfn.IFS(B191&lt;=Application!$E$39,Application!$E$50,B191&lt;=SUM(Application!$E$39,Application!$F$39),Application!$F$50,B191&lt;=SUM(Application!$E$39:$G$39),Application!$G$50)</f>
        <v>#N/A</v>
      </c>
      <c r="H191" s="37" t="e" cm="1">
        <f t="array" ref="H191">_xlfn.IFS(B191&lt;=Application!$E$39,Application!$E$44,B191&lt;=SUM(Application!$E$39,Application!$F$39),Application!$F$44,B191&lt;=SUM(Application!$E$39:$G$39),Application!$G$44)</f>
        <v>#N/A</v>
      </c>
      <c r="I191" s="50"/>
      <c r="J191">
        <f>IF(AND(SUM(Application!$E$39:$G$39)&gt;='FSE IDs'!B191,$K$9=1),1,0)</f>
        <v>0</v>
      </c>
    </row>
    <row r="192" spans="2:10">
      <c r="B192">
        <v>183</v>
      </c>
      <c r="C192" s="50"/>
      <c r="D192" s="50"/>
      <c r="E192" s="37" t="e" cm="1">
        <f t="array" ref="E192">_xlfn.IFS(B192&lt;=Application!$E$39,Application!$E$43,B192&lt;=SUM(Application!$E$39,Application!$F$39),Application!$F$43,B192&lt;=SUM(Application!$E$39:$G$39),Application!$G$43)</f>
        <v>#N/A</v>
      </c>
      <c r="F192" s="37" t="e" cm="1">
        <f t="array" ref="F192">_xlfn.IFS(B192&lt;=Application!$E$39,Application!$E$41,B192&lt;=SUM(Application!$E$39,Application!$F$39),Application!$F$41,B192&lt;=SUM(Application!$E$39:$G$39),Application!$G$41)</f>
        <v>#N/A</v>
      </c>
      <c r="G192" s="37" t="e" cm="1">
        <f t="array" ref="G192">_xlfn.IFS(B192&lt;=Application!$E$39,Application!$E$50,B192&lt;=SUM(Application!$E$39,Application!$F$39),Application!$F$50,B192&lt;=SUM(Application!$E$39:$G$39),Application!$G$50)</f>
        <v>#N/A</v>
      </c>
      <c r="H192" s="37" t="e" cm="1">
        <f t="array" ref="H192">_xlfn.IFS(B192&lt;=Application!$E$39,Application!$E$44,B192&lt;=SUM(Application!$E$39,Application!$F$39),Application!$F$44,B192&lt;=SUM(Application!$E$39:$G$39),Application!$G$44)</f>
        <v>#N/A</v>
      </c>
      <c r="I192" s="50"/>
      <c r="J192">
        <f>IF(AND(SUM(Application!$E$39:$G$39)&gt;='FSE IDs'!B192,$K$9=1),1,0)</f>
        <v>0</v>
      </c>
    </row>
    <row r="193" spans="2:10">
      <c r="B193">
        <v>184</v>
      </c>
      <c r="C193" s="50"/>
      <c r="D193" s="50"/>
      <c r="E193" s="37" t="e" cm="1">
        <f t="array" ref="E193">_xlfn.IFS(B193&lt;=Application!$E$39,Application!$E$43,B193&lt;=SUM(Application!$E$39,Application!$F$39),Application!$F$43,B193&lt;=SUM(Application!$E$39:$G$39),Application!$G$43)</f>
        <v>#N/A</v>
      </c>
      <c r="F193" s="37" t="e" cm="1">
        <f t="array" ref="F193">_xlfn.IFS(B193&lt;=Application!$E$39,Application!$E$41,B193&lt;=SUM(Application!$E$39,Application!$F$39),Application!$F$41,B193&lt;=SUM(Application!$E$39:$G$39),Application!$G$41)</f>
        <v>#N/A</v>
      </c>
      <c r="G193" s="37" t="e" cm="1">
        <f t="array" ref="G193">_xlfn.IFS(B193&lt;=Application!$E$39,Application!$E$50,B193&lt;=SUM(Application!$E$39,Application!$F$39),Application!$F$50,B193&lt;=SUM(Application!$E$39:$G$39),Application!$G$50)</f>
        <v>#N/A</v>
      </c>
      <c r="H193" s="37" t="e" cm="1">
        <f t="array" ref="H193">_xlfn.IFS(B193&lt;=Application!$E$39,Application!$E$44,B193&lt;=SUM(Application!$E$39,Application!$F$39),Application!$F$44,B193&lt;=SUM(Application!$E$39:$G$39),Application!$G$44)</f>
        <v>#N/A</v>
      </c>
      <c r="I193" s="50"/>
      <c r="J193">
        <f>IF(AND(SUM(Application!$E$39:$G$39)&gt;='FSE IDs'!B193,$K$9=1),1,0)</f>
        <v>0</v>
      </c>
    </row>
    <row r="194" spans="2:10">
      <c r="B194">
        <v>185</v>
      </c>
      <c r="C194" s="50"/>
      <c r="D194" s="50"/>
      <c r="E194" s="37" t="e" cm="1">
        <f t="array" ref="E194">_xlfn.IFS(B194&lt;=Application!$E$39,Application!$E$43,B194&lt;=SUM(Application!$E$39,Application!$F$39),Application!$F$43,B194&lt;=SUM(Application!$E$39:$G$39),Application!$G$43)</f>
        <v>#N/A</v>
      </c>
      <c r="F194" s="37" t="e" cm="1">
        <f t="array" ref="F194">_xlfn.IFS(B194&lt;=Application!$E$39,Application!$E$41,B194&lt;=SUM(Application!$E$39,Application!$F$39),Application!$F$41,B194&lt;=SUM(Application!$E$39:$G$39),Application!$G$41)</f>
        <v>#N/A</v>
      </c>
      <c r="G194" s="37" t="e" cm="1">
        <f t="array" ref="G194">_xlfn.IFS(B194&lt;=Application!$E$39,Application!$E$50,B194&lt;=SUM(Application!$E$39,Application!$F$39),Application!$F$50,B194&lt;=SUM(Application!$E$39:$G$39),Application!$G$50)</f>
        <v>#N/A</v>
      </c>
      <c r="H194" s="37" t="e" cm="1">
        <f t="array" ref="H194">_xlfn.IFS(B194&lt;=Application!$E$39,Application!$E$44,B194&lt;=SUM(Application!$E$39,Application!$F$39),Application!$F$44,B194&lt;=SUM(Application!$E$39:$G$39),Application!$G$44)</f>
        <v>#N/A</v>
      </c>
      <c r="I194" s="50"/>
      <c r="J194">
        <f>IF(AND(SUM(Application!$E$39:$G$39)&gt;='FSE IDs'!B194,$K$9=1),1,0)</f>
        <v>0</v>
      </c>
    </row>
    <row r="195" spans="2:10">
      <c r="B195">
        <v>186</v>
      </c>
      <c r="C195" s="50"/>
      <c r="D195" s="50"/>
      <c r="E195" s="37" t="e" cm="1">
        <f t="array" ref="E195">_xlfn.IFS(B195&lt;=Application!$E$39,Application!$E$43,B195&lt;=SUM(Application!$E$39,Application!$F$39),Application!$F$43,B195&lt;=SUM(Application!$E$39:$G$39),Application!$G$43)</f>
        <v>#N/A</v>
      </c>
      <c r="F195" s="37" t="e" cm="1">
        <f t="array" ref="F195">_xlfn.IFS(B195&lt;=Application!$E$39,Application!$E$41,B195&lt;=SUM(Application!$E$39,Application!$F$39),Application!$F$41,B195&lt;=SUM(Application!$E$39:$G$39),Application!$G$41)</f>
        <v>#N/A</v>
      </c>
      <c r="G195" s="37" t="e" cm="1">
        <f t="array" ref="G195">_xlfn.IFS(B195&lt;=Application!$E$39,Application!$E$50,B195&lt;=SUM(Application!$E$39,Application!$F$39),Application!$F$50,B195&lt;=SUM(Application!$E$39:$G$39),Application!$G$50)</f>
        <v>#N/A</v>
      </c>
      <c r="H195" s="37" t="e" cm="1">
        <f t="array" ref="H195">_xlfn.IFS(B195&lt;=Application!$E$39,Application!$E$44,B195&lt;=SUM(Application!$E$39,Application!$F$39),Application!$F$44,B195&lt;=SUM(Application!$E$39:$G$39),Application!$G$44)</f>
        <v>#N/A</v>
      </c>
      <c r="I195" s="50"/>
      <c r="J195">
        <f>IF(AND(SUM(Application!$E$39:$G$39)&gt;='FSE IDs'!B195,$K$9=1),1,0)</f>
        <v>0</v>
      </c>
    </row>
    <row r="196" spans="2:10">
      <c r="B196">
        <v>187</v>
      </c>
      <c r="C196" s="50"/>
      <c r="D196" s="50"/>
      <c r="E196" s="37" t="e" cm="1">
        <f t="array" ref="E196">_xlfn.IFS(B196&lt;=Application!$E$39,Application!$E$43,B196&lt;=SUM(Application!$E$39,Application!$F$39),Application!$F$43,B196&lt;=SUM(Application!$E$39:$G$39),Application!$G$43)</f>
        <v>#N/A</v>
      </c>
      <c r="F196" s="37" t="e" cm="1">
        <f t="array" ref="F196">_xlfn.IFS(B196&lt;=Application!$E$39,Application!$E$41,B196&lt;=SUM(Application!$E$39,Application!$F$39),Application!$F$41,B196&lt;=SUM(Application!$E$39:$G$39),Application!$G$41)</f>
        <v>#N/A</v>
      </c>
      <c r="G196" s="37" t="e" cm="1">
        <f t="array" ref="G196">_xlfn.IFS(B196&lt;=Application!$E$39,Application!$E$50,B196&lt;=SUM(Application!$E$39,Application!$F$39),Application!$F$50,B196&lt;=SUM(Application!$E$39:$G$39),Application!$G$50)</f>
        <v>#N/A</v>
      </c>
      <c r="H196" s="37" t="e" cm="1">
        <f t="array" ref="H196">_xlfn.IFS(B196&lt;=Application!$E$39,Application!$E$44,B196&lt;=SUM(Application!$E$39,Application!$F$39),Application!$F$44,B196&lt;=SUM(Application!$E$39:$G$39),Application!$G$44)</f>
        <v>#N/A</v>
      </c>
      <c r="I196" s="50"/>
      <c r="J196">
        <f>IF(AND(SUM(Application!$E$39:$G$39)&gt;='FSE IDs'!B196,$K$9=1),1,0)</f>
        <v>0</v>
      </c>
    </row>
    <row r="197" spans="2:10">
      <c r="B197">
        <v>188</v>
      </c>
      <c r="C197" s="50"/>
      <c r="D197" s="50"/>
      <c r="E197" s="37" t="e" cm="1">
        <f t="array" ref="E197">_xlfn.IFS(B197&lt;=Application!$E$39,Application!$E$43,B197&lt;=SUM(Application!$E$39,Application!$F$39),Application!$F$43,B197&lt;=SUM(Application!$E$39:$G$39),Application!$G$43)</f>
        <v>#N/A</v>
      </c>
      <c r="F197" s="37" t="e" cm="1">
        <f t="array" ref="F197">_xlfn.IFS(B197&lt;=Application!$E$39,Application!$E$41,B197&lt;=SUM(Application!$E$39,Application!$F$39),Application!$F$41,B197&lt;=SUM(Application!$E$39:$G$39),Application!$G$41)</f>
        <v>#N/A</v>
      </c>
      <c r="G197" s="37" t="e" cm="1">
        <f t="array" ref="G197">_xlfn.IFS(B197&lt;=Application!$E$39,Application!$E$50,B197&lt;=SUM(Application!$E$39,Application!$F$39),Application!$F$50,B197&lt;=SUM(Application!$E$39:$G$39),Application!$G$50)</f>
        <v>#N/A</v>
      </c>
      <c r="H197" s="37" t="e" cm="1">
        <f t="array" ref="H197">_xlfn.IFS(B197&lt;=Application!$E$39,Application!$E$44,B197&lt;=SUM(Application!$E$39,Application!$F$39),Application!$F$44,B197&lt;=SUM(Application!$E$39:$G$39),Application!$G$44)</f>
        <v>#N/A</v>
      </c>
      <c r="I197" s="50"/>
      <c r="J197">
        <f>IF(AND(SUM(Application!$E$39:$G$39)&gt;='FSE IDs'!B197,$K$9=1),1,0)</f>
        <v>0</v>
      </c>
    </row>
    <row r="198" spans="2:10">
      <c r="B198">
        <v>189</v>
      </c>
      <c r="C198" s="50"/>
      <c r="D198" s="50"/>
      <c r="E198" s="37" t="e" cm="1">
        <f t="array" ref="E198">_xlfn.IFS(B198&lt;=Application!$E$39,Application!$E$43,B198&lt;=SUM(Application!$E$39,Application!$F$39),Application!$F$43,B198&lt;=SUM(Application!$E$39:$G$39),Application!$G$43)</f>
        <v>#N/A</v>
      </c>
      <c r="F198" s="37" t="e" cm="1">
        <f t="array" ref="F198">_xlfn.IFS(B198&lt;=Application!$E$39,Application!$E$41,B198&lt;=SUM(Application!$E$39,Application!$F$39),Application!$F$41,B198&lt;=SUM(Application!$E$39:$G$39),Application!$G$41)</f>
        <v>#N/A</v>
      </c>
      <c r="G198" s="37" t="e" cm="1">
        <f t="array" ref="G198">_xlfn.IFS(B198&lt;=Application!$E$39,Application!$E$50,B198&lt;=SUM(Application!$E$39,Application!$F$39),Application!$F$50,B198&lt;=SUM(Application!$E$39:$G$39),Application!$G$50)</f>
        <v>#N/A</v>
      </c>
      <c r="H198" s="37" t="e" cm="1">
        <f t="array" ref="H198">_xlfn.IFS(B198&lt;=Application!$E$39,Application!$E$44,B198&lt;=SUM(Application!$E$39,Application!$F$39),Application!$F$44,B198&lt;=SUM(Application!$E$39:$G$39),Application!$G$44)</f>
        <v>#N/A</v>
      </c>
      <c r="I198" s="50"/>
      <c r="J198">
        <f>IF(AND(SUM(Application!$E$39:$G$39)&gt;='FSE IDs'!B198,$K$9=1),1,0)</f>
        <v>0</v>
      </c>
    </row>
    <row r="199" spans="2:10">
      <c r="B199">
        <v>190</v>
      </c>
      <c r="C199" s="50"/>
      <c r="D199" s="50"/>
      <c r="E199" s="37" t="e" cm="1">
        <f t="array" ref="E199">_xlfn.IFS(B199&lt;=Application!$E$39,Application!$E$43,B199&lt;=SUM(Application!$E$39,Application!$F$39),Application!$F$43,B199&lt;=SUM(Application!$E$39:$G$39),Application!$G$43)</f>
        <v>#N/A</v>
      </c>
      <c r="F199" s="37" t="e" cm="1">
        <f t="array" ref="F199">_xlfn.IFS(B199&lt;=Application!$E$39,Application!$E$41,B199&lt;=SUM(Application!$E$39,Application!$F$39),Application!$F$41,B199&lt;=SUM(Application!$E$39:$G$39),Application!$G$41)</f>
        <v>#N/A</v>
      </c>
      <c r="G199" s="37" t="e" cm="1">
        <f t="array" ref="G199">_xlfn.IFS(B199&lt;=Application!$E$39,Application!$E$50,B199&lt;=SUM(Application!$E$39,Application!$F$39),Application!$F$50,B199&lt;=SUM(Application!$E$39:$G$39),Application!$G$50)</f>
        <v>#N/A</v>
      </c>
      <c r="H199" s="37" t="e" cm="1">
        <f t="array" ref="H199">_xlfn.IFS(B199&lt;=Application!$E$39,Application!$E$44,B199&lt;=SUM(Application!$E$39,Application!$F$39),Application!$F$44,B199&lt;=SUM(Application!$E$39:$G$39),Application!$G$44)</f>
        <v>#N/A</v>
      </c>
      <c r="I199" s="50"/>
      <c r="J199">
        <f>IF(AND(SUM(Application!$E$39:$G$39)&gt;='FSE IDs'!B199,$K$9=1),1,0)</f>
        <v>0</v>
      </c>
    </row>
    <row r="200" spans="2:10">
      <c r="B200">
        <v>191</v>
      </c>
      <c r="C200" s="50"/>
      <c r="D200" s="50"/>
      <c r="E200" s="37" t="e" cm="1">
        <f t="array" ref="E200">_xlfn.IFS(B200&lt;=Application!$E$39,Application!$E$43,B200&lt;=SUM(Application!$E$39,Application!$F$39),Application!$F$43,B200&lt;=SUM(Application!$E$39:$G$39),Application!$G$43)</f>
        <v>#N/A</v>
      </c>
      <c r="F200" s="37" t="e" cm="1">
        <f t="array" ref="F200">_xlfn.IFS(B200&lt;=Application!$E$39,Application!$E$41,B200&lt;=SUM(Application!$E$39,Application!$F$39),Application!$F$41,B200&lt;=SUM(Application!$E$39:$G$39),Application!$G$41)</f>
        <v>#N/A</v>
      </c>
      <c r="G200" s="37" t="e" cm="1">
        <f t="array" ref="G200">_xlfn.IFS(B200&lt;=Application!$E$39,Application!$E$50,B200&lt;=SUM(Application!$E$39,Application!$F$39),Application!$F$50,B200&lt;=SUM(Application!$E$39:$G$39),Application!$G$50)</f>
        <v>#N/A</v>
      </c>
      <c r="H200" s="37" t="e" cm="1">
        <f t="array" ref="H200">_xlfn.IFS(B200&lt;=Application!$E$39,Application!$E$44,B200&lt;=SUM(Application!$E$39,Application!$F$39),Application!$F$44,B200&lt;=SUM(Application!$E$39:$G$39),Application!$G$44)</f>
        <v>#N/A</v>
      </c>
      <c r="I200" s="50"/>
      <c r="J200">
        <f>IF(AND(SUM(Application!$E$39:$G$39)&gt;='FSE IDs'!B200,$K$9=1),1,0)</f>
        <v>0</v>
      </c>
    </row>
    <row r="201" spans="2:10">
      <c r="B201">
        <v>192</v>
      </c>
      <c r="C201" s="50"/>
      <c r="D201" s="50"/>
      <c r="E201" s="37" t="e" cm="1">
        <f t="array" ref="E201">_xlfn.IFS(B201&lt;=Application!$E$39,Application!$E$43,B201&lt;=SUM(Application!$E$39,Application!$F$39),Application!$F$43,B201&lt;=SUM(Application!$E$39:$G$39),Application!$G$43)</f>
        <v>#N/A</v>
      </c>
      <c r="F201" s="37" t="e" cm="1">
        <f t="array" ref="F201">_xlfn.IFS(B201&lt;=Application!$E$39,Application!$E$41,B201&lt;=SUM(Application!$E$39,Application!$F$39),Application!$F$41,B201&lt;=SUM(Application!$E$39:$G$39),Application!$G$41)</f>
        <v>#N/A</v>
      </c>
      <c r="G201" s="37" t="e" cm="1">
        <f t="array" ref="G201">_xlfn.IFS(B201&lt;=Application!$E$39,Application!$E$50,B201&lt;=SUM(Application!$E$39,Application!$F$39),Application!$F$50,B201&lt;=SUM(Application!$E$39:$G$39),Application!$G$50)</f>
        <v>#N/A</v>
      </c>
      <c r="H201" s="37" t="e" cm="1">
        <f t="array" ref="H201">_xlfn.IFS(B201&lt;=Application!$E$39,Application!$E$44,B201&lt;=SUM(Application!$E$39,Application!$F$39),Application!$F$44,B201&lt;=SUM(Application!$E$39:$G$39),Application!$G$44)</f>
        <v>#N/A</v>
      </c>
      <c r="I201" s="50"/>
      <c r="J201">
        <f>IF(AND(SUM(Application!$E$39:$G$39)&gt;='FSE IDs'!B201,$K$9=1),1,0)</f>
        <v>0</v>
      </c>
    </row>
    <row r="202" spans="2:10">
      <c r="B202">
        <v>193</v>
      </c>
      <c r="C202" s="50"/>
      <c r="D202" s="50"/>
      <c r="E202" s="37" t="e" cm="1">
        <f t="array" ref="E202">_xlfn.IFS(B202&lt;=Application!$E$39,Application!$E$43,B202&lt;=SUM(Application!$E$39,Application!$F$39),Application!$F$43,B202&lt;=SUM(Application!$E$39:$G$39),Application!$G$43)</f>
        <v>#N/A</v>
      </c>
      <c r="F202" s="37" t="e" cm="1">
        <f t="array" ref="F202">_xlfn.IFS(B202&lt;=Application!$E$39,Application!$E$41,B202&lt;=SUM(Application!$E$39,Application!$F$39),Application!$F$41,B202&lt;=SUM(Application!$E$39:$G$39),Application!$G$41)</f>
        <v>#N/A</v>
      </c>
      <c r="G202" s="37" t="e" cm="1">
        <f t="array" ref="G202">_xlfn.IFS(B202&lt;=Application!$E$39,Application!$E$50,B202&lt;=SUM(Application!$E$39,Application!$F$39),Application!$F$50,B202&lt;=SUM(Application!$E$39:$G$39),Application!$G$50)</f>
        <v>#N/A</v>
      </c>
      <c r="H202" s="37" t="e" cm="1">
        <f t="array" ref="H202">_xlfn.IFS(B202&lt;=Application!$E$39,Application!$E$44,B202&lt;=SUM(Application!$E$39,Application!$F$39),Application!$F$44,B202&lt;=SUM(Application!$E$39:$G$39),Application!$G$44)</f>
        <v>#N/A</v>
      </c>
      <c r="I202" s="50"/>
      <c r="J202">
        <f>IF(AND(SUM(Application!$E$39:$G$39)&gt;='FSE IDs'!B202,$K$9=1),1,0)</f>
        <v>0</v>
      </c>
    </row>
    <row r="203" spans="2:10">
      <c r="B203">
        <v>194</v>
      </c>
      <c r="C203" s="50"/>
      <c r="D203" s="50"/>
      <c r="E203" s="37" t="e" cm="1">
        <f t="array" ref="E203">_xlfn.IFS(B203&lt;=Application!$E$39,Application!$E$43,B203&lt;=SUM(Application!$E$39,Application!$F$39),Application!$F$43,B203&lt;=SUM(Application!$E$39:$G$39),Application!$G$43)</f>
        <v>#N/A</v>
      </c>
      <c r="F203" s="37" t="e" cm="1">
        <f t="array" ref="F203">_xlfn.IFS(B203&lt;=Application!$E$39,Application!$E$41,B203&lt;=SUM(Application!$E$39,Application!$F$39),Application!$F$41,B203&lt;=SUM(Application!$E$39:$G$39),Application!$G$41)</f>
        <v>#N/A</v>
      </c>
      <c r="G203" s="37" t="e" cm="1">
        <f t="array" ref="G203">_xlfn.IFS(B203&lt;=Application!$E$39,Application!$E$50,B203&lt;=SUM(Application!$E$39,Application!$F$39),Application!$F$50,B203&lt;=SUM(Application!$E$39:$G$39),Application!$G$50)</f>
        <v>#N/A</v>
      </c>
      <c r="H203" s="37" t="e" cm="1">
        <f t="array" ref="H203">_xlfn.IFS(B203&lt;=Application!$E$39,Application!$E$44,B203&lt;=SUM(Application!$E$39,Application!$F$39),Application!$F$44,B203&lt;=SUM(Application!$E$39:$G$39),Application!$G$44)</f>
        <v>#N/A</v>
      </c>
      <c r="I203" s="50"/>
      <c r="J203">
        <f>IF(AND(SUM(Application!$E$39:$G$39)&gt;='FSE IDs'!B203,$K$9=1),1,0)</f>
        <v>0</v>
      </c>
    </row>
    <row r="204" spans="2:10">
      <c r="B204">
        <v>195</v>
      </c>
      <c r="C204" s="50"/>
      <c r="D204" s="50"/>
      <c r="E204" s="37" t="e" cm="1">
        <f t="array" ref="E204">_xlfn.IFS(B204&lt;=Application!$E$39,Application!$E$43,B204&lt;=SUM(Application!$E$39,Application!$F$39),Application!$F$43,B204&lt;=SUM(Application!$E$39:$G$39),Application!$G$43)</f>
        <v>#N/A</v>
      </c>
      <c r="F204" s="37" t="e" cm="1">
        <f t="array" ref="F204">_xlfn.IFS(B204&lt;=Application!$E$39,Application!$E$41,B204&lt;=SUM(Application!$E$39,Application!$F$39),Application!$F$41,B204&lt;=SUM(Application!$E$39:$G$39),Application!$G$41)</f>
        <v>#N/A</v>
      </c>
      <c r="G204" s="37" t="e" cm="1">
        <f t="array" ref="G204">_xlfn.IFS(B204&lt;=Application!$E$39,Application!$E$50,B204&lt;=SUM(Application!$E$39,Application!$F$39),Application!$F$50,B204&lt;=SUM(Application!$E$39:$G$39),Application!$G$50)</f>
        <v>#N/A</v>
      </c>
      <c r="H204" s="37" t="e" cm="1">
        <f t="array" ref="H204">_xlfn.IFS(B204&lt;=Application!$E$39,Application!$E$44,B204&lt;=SUM(Application!$E$39,Application!$F$39),Application!$F$44,B204&lt;=SUM(Application!$E$39:$G$39),Application!$G$44)</f>
        <v>#N/A</v>
      </c>
      <c r="I204" s="50"/>
      <c r="J204">
        <f>IF(AND(SUM(Application!$E$39:$G$39)&gt;='FSE IDs'!B204,$K$9=1),1,0)</f>
        <v>0</v>
      </c>
    </row>
    <row r="205" spans="2:10">
      <c r="B205">
        <v>196</v>
      </c>
      <c r="C205" s="50"/>
      <c r="D205" s="50"/>
      <c r="E205" s="37" t="e" cm="1">
        <f t="array" ref="E205">_xlfn.IFS(B205&lt;=Application!$E$39,Application!$E$43,B205&lt;=SUM(Application!$E$39,Application!$F$39),Application!$F$43,B205&lt;=SUM(Application!$E$39:$G$39),Application!$G$43)</f>
        <v>#N/A</v>
      </c>
      <c r="F205" s="37" t="e" cm="1">
        <f t="array" ref="F205">_xlfn.IFS(B205&lt;=Application!$E$39,Application!$E$41,B205&lt;=SUM(Application!$E$39,Application!$F$39),Application!$F$41,B205&lt;=SUM(Application!$E$39:$G$39),Application!$G$41)</f>
        <v>#N/A</v>
      </c>
      <c r="G205" s="37" t="e" cm="1">
        <f t="array" ref="G205">_xlfn.IFS(B205&lt;=Application!$E$39,Application!$E$50,B205&lt;=SUM(Application!$E$39,Application!$F$39),Application!$F$50,B205&lt;=SUM(Application!$E$39:$G$39),Application!$G$50)</f>
        <v>#N/A</v>
      </c>
      <c r="H205" s="37" t="e" cm="1">
        <f t="array" ref="H205">_xlfn.IFS(B205&lt;=Application!$E$39,Application!$E$44,B205&lt;=SUM(Application!$E$39,Application!$F$39),Application!$F$44,B205&lt;=SUM(Application!$E$39:$G$39),Application!$G$44)</f>
        <v>#N/A</v>
      </c>
      <c r="I205" s="50"/>
      <c r="J205">
        <f>IF(AND(SUM(Application!$E$39:$G$39)&gt;='FSE IDs'!B205,$K$9=1),1,0)</f>
        <v>0</v>
      </c>
    </row>
    <row r="206" spans="2:10">
      <c r="B206">
        <v>197</v>
      </c>
      <c r="C206" s="50"/>
      <c r="D206" s="50"/>
      <c r="E206" s="37" t="e" cm="1">
        <f t="array" ref="E206">_xlfn.IFS(B206&lt;=Application!$E$39,Application!$E$43,B206&lt;=SUM(Application!$E$39,Application!$F$39),Application!$F$43,B206&lt;=SUM(Application!$E$39:$G$39),Application!$G$43)</f>
        <v>#N/A</v>
      </c>
      <c r="F206" s="37" t="e" cm="1">
        <f t="array" ref="F206">_xlfn.IFS(B206&lt;=Application!$E$39,Application!$E$41,B206&lt;=SUM(Application!$E$39,Application!$F$39),Application!$F$41,B206&lt;=SUM(Application!$E$39:$G$39),Application!$G$41)</f>
        <v>#N/A</v>
      </c>
      <c r="G206" s="37" t="e" cm="1">
        <f t="array" ref="G206">_xlfn.IFS(B206&lt;=Application!$E$39,Application!$E$50,B206&lt;=SUM(Application!$E$39,Application!$F$39),Application!$F$50,B206&lt;=SUM(Application!$E$39:$G$39),Application!$G$50)</f>
        <v>#N/A</v>
      </c>
      <c r="H206" s="37" t="e" cm="1">
        <f t="array" ref="H206">_xlfn.IFS(B206&lt;=Application!$E$39,Application!$E$44,B206&lt;=SUM(Application!$E$39,Application!$F$39),Application!$F$44,B206&lt;=SUM(Application!$E$39:$G$39),Application!$G$44)</f>
        <v>#N/A</v>
      </c>
      <c r="I206" s="50"/>
      <c r="J206">
        <f>IF(AND(SUM(Application!$E$39:$G$39)&gt;='FSE IDs'!B206,$K$9=1),1,0)</f>
        <v>0</v>
      </c>
    </row>
    <row r="207" spans="2:10">
      <c r="B207">
        <v>198</v>
      </c>
      <c r="C207" s="50"/>
      <c r="D207" s="50"/>
      <c r="E207" s="37" t="e" cm="1">
        <f t="array" ref="E207">_xlfn.IFS(B207&lt;=Application!$E$39,Application!$E$43,B207&lt;=SUM(Application!$E$39,Application!$F$39),Application!$F$43,B207&lt;=SUM(Application!$E$39:$G$39),Application!$G$43)</f>
        <v>#N/A</v>
      </c>
      <c r="F207" s="37" t="e" cm="1">
        <f t="array" ref="F207">_xlfn.IFS(B207&lt;=Application!$E$39,Application!$E$41,B207&lt;=SUM(Application!$E$39,Application!$F$39),Application!$F$41,B207&lt;=SUM(Application!$E$39:$G$39),Application!$G$41)</f>
        <v>#N/A</v>
      </c>
      <c r="G207" s="37" t="e" cm="1">
        <f t="array" ref="G207">_xlfn.IFS(B207&lt;=Application!$E$39,Application!$E$50,B207&lt;=SUM(Application!$E$39,Application!$F$39),Application!$F$50,B207&lt;=SUM(Application!$E$39:$G$39),Application!$G$50)</f>
        <v>#N/A</v>
      </c>
      <c r="H207" s="37" t="e" cm="1">
        <f t="array" ref="H207">_xlfn.IFS(B207&lt;=Application!$E$39,Application!$E$44,B207&lt;=SUM(Application!$E$39,Application!$F$39),Application!$F$44,B207&lt;=SUM(Application!$E$39:$G$39),Application!$G$44)</f>
        <v>#N/A</v>
      </c>
      <c r="I207" s="50"/>
      <c r="J207">
        <f>IF(AND(SUM(Application!$E$39:$G$39)&gt;='FSE IDs'!B207,$K$9=1),1,0)</f>
        <v>0</v>
      </c>
    </row>
    <row r="208" spans="2:10">
      <c r="B208">
        <v>199</v>
      </c>
      <c r="C208" s="50"/>
      <c r="D208" s="50"/>
      <c r="E208" s="37" t="e" cm="1">
        <f t="array" ref="E208">_xlfn.IFS(B208&lt;=Application!$E$39,Application!$E$43,B208&lt;=SUM(Application!$E$39,Application!$F$39),Application!$F$43,B208&lt;=SUM(Application!$E$39:$G$39),Application!$G$43)</f>
        <v>#N/A</v>
      </c>
      <c r="F208" s="37" t="e" cm="1">
        <f t="array" ref="F208">_xlfn.IFS(B208&lt;=Application!$E$39,Application!$E$41,B208&lt;=SUM(Application!$E$39,Application!$F$39),Application!$F$41,B208&lt;=SUM(Application!$E$39:$G$39),Application!$G$41)</f>
        <v>#N/A</v>
      </c>
      <c r="G208" s="37" t="e" cm="1">
        <f t="array" ref="G208">_xlfn.IFS(B208&lt;=Application!$E$39,Application!$E$50,B208&lt;=SUM(Application!$E$39,Application!$F$39),Application!$F$50,B208&lt;=SUM(Application!$E$39:$G$39),Application!$G$50)</f>
        <v>#N/A</v>
      </c>
      <c r="H208" s="37" t="e" cm="1">
        <f t="array" ref="H208">_xlfn.IFS(B208&lt;=Application!$E$39,Application!$E$44,B208&lt;=SUM(Application!$E$39,Application!$F$39),Application!$F$44,B208&lt;=SUM(Application!$E$39:$G$39),Application!$G$44)</f>
        <v>#N/A</v>
      </c>
      <c r="I208" s="50"/>
      <c r="J208">
        <f>IF(AND(SUM(Application!$E$39:$G$39)&gt;='FSE IDs'!B208,$K$9=1),1,0)</f>
        <v>0</v>
      </c>
    </row>
    <row r="209" spans="2:10">
      <c r="B209">
        <v>200</v>
      </c>
      <c r="C209" s="50"/>
      <c r="D209" s="50"/>
      <c r="E209" s="37" t="e" cm="1">
        <f t="array" ref="E209">_xlfn.IFS(B209&lt;=Application!$E$39,Application!$E$43,B209&lt;=SUM(Application!$E$39,Application!$F$39),Application!$F$43,B209&lt;=SUM(Application!$E$39:$G$39),Application!$G$43)</f>
        <v>#N/A</v>
      </c>
      <c r="F209" s="37" t="e" cm="1">
        <f t="array" ref="F209">_xlfn.IFS(B209&lt;=Application!$E$39,Application!$E$41,B209&lt;=SUM(Application!$E$39,Application!$F$39),Application!$F$41,B209&lt;=SUM(Application!$E$39:$G$39),Application!$G$41)</f>
        <v>#N/A</v>
      </c>
      <c r="G209" s="37" t="e" cm="1">
        <f t="array" ref="G209">_xlfn.IFS(B209&lt;=Application!$E$39,Application!$E$50,B209&lt;=SUM(Application!$E$39,Application!$F$39),Application!$F$50,B209&lt;=SUM(Application!$E$39:$G$39),Application!$G$50)</f>
        <v>#N/A</v>
      </c>
      <c r="H209" s="37" t="e" cm="1">
        <f t="array" ref="H209">_xlfn.IFS(B209&lt;=Application!$E$39,Application!$E$44,B209&lt;=SUM(Application!$E$39,Application!$F$39),Application!$F$44,B209&lt;=SUM(Application!$E$39:$G$39),Application!$G$44)</f>
        <v>#N/A</v>
      </c>
      <c r="I209" s="50"/>
      <c r="J209">
        <f>IF(AND(SUM(Application!$E$39:$G$39)&gt;='FSE IDs'!B209,$K$9=1),1,0)</f>
        <v>0</v>
      </c>
    </row>
    <row r="210" spans="2:10">
      <c r="C210" s="50"/>
      <c r="D210" s="50"/>
      <c r="E210" s="37"/>
      <c r="F210" s="37"/>
      <c r="G210" s="37"/>
      <c r="H210" s="37"/>
      <c r="I210" s="50"/>
    </row>
    <row r="211" spans="2:10">
      <c r="C211" s="60"/>
      <c r="D211" s="60"/>
    </row>
  </sheetData>
  <sheetProtection algorithmName="SHA-512" hashValue="ObmdTjgZ4mSrwd5mpIbCOY6NVduC06iCkOPd8byxxC3+Qb+wpq27+/l3w8zlV7YOyNVfTXvOhUNYVjC63me7KA==" saltValue="fhruNWzkBntOd/bEf8KyZA==" spinCount="100000" sheet="1" selectLockedCells="1"/>
  <mergeCells count="1">
    <mergeCell ref="B3:H3"/>
  </mergeCells>
  <phoneticPr fontId="12" type="noConversion"/>
  <conditionalFormatting sqref="B9:I9">
    <cfRule type="expression" dxfId="14" priority="4">
      <formula>$J$9=0</formula>
    </cfRule>
  </conditionalFormatting>
  <conditionalFormatting sqref="B10:I210">
    <cfRule type="expression" dxfId="13" priority="5">
      <formula>$J10=0</formula>
    </cfRule>
  </conditionalFormatting>
  <conditionalFormatting sqref="C10:C209">
    <cfRule type="duplicateValues" dxfId="12" priority="3"/>
  </conditionalFormatting>
  <conditionalFormatting sqref="I10:I210">
    <cfRule type="duplicateValues" dxfId="11" priority="1"/>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85C6C1E-B18C-422A-978D-48B560F93579}">
          <x14:formula1>
            <xm:f>'HIDE - Lists'!$A$27:$A$95</xm:f>
          </x14:formula1>
          <xm:sqref>I10:I209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AB36-C48A-4854-A086-99CA22C221FD}">
  <dimension ref="B2:J9"/>
  <sheetViews>
    <sheetView showGridLines="0" showRowColHeaders="0" workbookViewId="0">
      <selection activeCell="B9" sqref="B9"/>
    </sheetView>
  </sheetViews>
  <sheetFormatPr defaultRowHeight="14.4"/>
  <sheetData>
    <row r="2" spans="2:10" ht="22.8">
      <c r="B2" s="79" t="s">
        <v>93</v>
      </c>
      <c r="C2" s="79"/>
      <c r="D2" s="79"/>
      <c r="E2" s="79"/>
      <c r="F2" s="79"/>
      <c r="G2" s="79"/>
      <c r="H2" s="79"/>
      <c r="I2" s="79"/>
      <c r="J2" s="79"/>
    </row>
    <row r="3" spans="2:10">
      <c r="B3" s="15" t="str">
        <f>IF(Application!E35=24,"This worksheet is not required for this application.", "")</f>
        <v/>
      </c>
      <c r="C3" s="7"/>
      <c r="D3" s="7"/>
      <c r="E3" s="7"/>
      <c r="F3" s="7"/>
      <c r="G3" s="7"/>
      <c r="H3" s="7"/>
      <c r="I3" s="7"/>
    </row>
    <row r="4" spans="2:10">
      <c r="B4" s="7" t="s">
        <v>94</v>
      </c>
      <c r="C4" s="7"/>
      <c r="D4" s="7"/>
      <c r="E4" s="7"/>
      <c r="F4" s="7"/>
      <c r="G4" s="7"/>
      <c r="H4" s="7"/>
      <c r="I4" s="7"/>
    </row>
    <row r="5" spans="2:10">
      <c r="B5" s="7" t="s">
        <v>95</v>
      </c>
      <c r="C5" s="7"/>
      <c r="D5" s="7"/>
      <c r="E5" s="7"/>
      <c r="F5" s="7"/>
      <c r="G5" s="7"/>
      <c r="H5" s="7"/>
      <c r="I5" s="7"/>
    </row>
    <row r="6" spans="2:10">
      <c r="B6" s="7" t="s">
        <v>96</v>
      </c>
      <c r="C6" s="7"/>
      <c r="D6" s="7"/>
      <c r="E6" s="7"/>
      <c r="F6" s="7"/>
      <c r="G6" s="7"/>
      <c r="H6" s="7"/>
      <c r="I6" s="7"/>
    </row>
    <row r="7" spans="2:10">
      <c r="B7" s="7"/>
      <c r="C7" s="7"/>
      <c r="D7" s="7"/>
      <c r="E7" s="7"/>
      <c r="F7" s="7"/>
      <c r="G7" s="7"/>
      <c r="H7" s="7"/>
      <c r="I7" s="7"/>
    </row>
    <row r="8" spans="2:10" ht="15" thickBot="1">
      <c r="B8" s="15" t="s">
        <v>97</v>
      </c>
      <c r="C8" s="7"/>
      <c r="D8" s="7"/>
      <c r="E8" s="7"/>
      <c r="F8" s="7"/>
      <c r="G8" s="7"/>
      <c r="H8" s="7"/>
      <c r="I8" s="7"/>
    </row>
    <row r="9" spans="2:10" ht="15" thickBot="1">
      <c r="B9" s="57"/>
      <c r="C9" s="7" t="s">
        <v>235</v>
      </c>
      <c r="D9" s="7"/>
      <c r="E9" s="7"/>
      <c r="F9" s="7"/>
      <c r="G9" s="7"/>
      <c r="H9" s="7"/>
      <c r="I9" s="7"/>
    </row>
  </sheetData>
  <sheetProtection algorithmName="SHA-512" hashValue="yJv7Azc7JFf2CFPVbQYCDyTe6Ulqb/ZtHr4dgq0xOHlxZKfe/FVod3Kvbk4kp3EWp5u/e0EmjdIH2sv+HD/hVA==" saltValue="SKJ4P92hWXRBxYhvw8ELGg==" spinCount="100000" sheet="1" selectLockedCells="1"/>
  <mergeCells count="1">
    <mergeCell ref="B2:J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7D14F5BB-0B78-4F32-AA79-6905E8D46480}">
            <xm:f>ISBLANK(Application!$E$35)</xm:f>
            <x14:dxf>
              <fill>
                <patternFill patternType="mediumGray"/>
              </fill>
            </x14:dxf>
          </x14:cfRule>
          <x14:cfRule type="expression" priority="2" id="{2B53B41F-41E6-4261-81C5-AF314E998162}">
            <xm:f>Application!$E$35=24</xm:f>
            <x14:dxf>
              <fill>
                <patternFill patternType="mediumGray"/>
              </fill>
            </x14:dxf>
          </x14:cfRule>
          <xm:sqref>B4:K9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5CA4AF1-FAB1-4E8B-811D-7C09921226C3}">
          <x14:formula1>
            <xm:f>'HIDE - Lists'!$I$2:$I$3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5688A-50F8-4FF0-B5A8-FC6BE4A3BF75}">
  <dimension ref="B2:H9"/>
  <sheetViews>
    <sheetView showGridLines="0" showRowColHeaders="0" workbookViewId="0">
      <selection activeCell="B8" sqref="B8"/>
    </sheetView>
  </sheetViews>
  <sheetFormatPr defaultRowHeight="14.4"/>
  <sheetData>
    <row r="2" spans="2:8" ht="23.4">
      <c r="B2" s="78" t="s">
        <v>105</v>
      </c>
      <c r="C2" s="78"/>
      <c r="D2" s="78"/>
      <c r="E2" s="78"/>
      <c r="F2" s="78"/>
      <c r="G2" s="78"/>
      <c r="H2" s="78"/>
    </row>
    <row r="3" spans="2:8">
      <c r="B3" s="16" t="str">
        <f>IF(Application!E51&lt;1500,"This worksheet is not required for this application.", "")</f>
        <v>This worksheet is not required for this application.</v>
      </c>
    </row>
    <row r="4" spans="2:8">
      <c r="B4" t="s">
        <v>98</v>
      </c>
    </row>
    <row r="5" spans="2:8">
      <c r="B5" t="s">
        <v>99</v>
      </c>
    </row>
    <row r="7" spans="2:8" ht="15" thickBot="1">
      <c r="B7" s="16" t="s">
        <v>100</v>
      </c>
    </row>
    <row r="8" spans="2:8" ht="15" thickBot="1">
      <c r="B8" s="58"/>
      <c r="C8" t="s">
        <v>101</v>
      </c>
    </row>
    <row r="9" spans="2:8">
      <c r="C9" t="s">
        <v>102</v>
      </c>
    </row>
  </sheetData>
  <sheetProtection algorithmName="SHA-512" hashValue="hGWFvakep6pLGBW1jFhzrDqCR7ej4BytDbR9cYKLRUm9qZ4edyYovXTFKewnVHScfPA/PZLb1o6RKhzyzsnqUg==" saltValue="SYr+FUg6xSEeNzqF+qmtqA==" spinCount="100000" sheet="1" selectLockedCells="1"/>
  <mergeCells count="1">
    <mergeCell ref="B2:H2"/>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013E6A8-CAF2-40CC-8238-ED0918877DC4}">
            <xm:f>Application!E51=0</xm:f>
            <x14:dxf>
              <font>
                <color theme="0"/>
              </font>
            </x14:dxf>
          </x14:cfRule>
          <x14:cfRule type="expression" priority="3" id="{27E768C6-E94B-42C9-AEFE-BE63B41C7B67}">
            <xm:f>ISBLANK(Application!$E$51)</xm:f>
            <x14:dxf>
              <font>
                <color theme="0"/>
              </font>
            </x14:dxf>
          </x14:cfRule>
          <xm:sqref>B3</xm:sqref>
        </x14:conditionalFormatting>
        <x14:conditionalFormatting xmlns:xm="http://schemas.microsoft.com/office/excel/2006/main">
          <x14:cfRule type="expression" priority="2" id="{BAECA642-4971-4821-BA47-9C078C730787}">
            <xm:f>Application!$E$51&lt;1500</xm:f>
            <x14:dxf>
              <fill>
                <patternFill patternType="mediumGray"/>
              </fill>
            </x14:dxf>
          </x14:cfRule>
          <xm:sqref>B4:H9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DEDBA3-57DC-4955-A89A-7605175FA3AA}">
          <x14:formula1>
            <xm:f>'HIDE - Lists'!$I$2:$I$3</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92D-D403-4E1B-AB19-211FA4185EF2}">
  <dimension ref="C1:AY132"/>
  <sheetViews>
    <sheetView topLeftCell="J1" workbookViewId="0">
      <selection activeCell="O35" sqref="O35"/>
    </sheetView>
  </sheetViews>
  <sheetFormatPr defaultRowHeight="14.4"/>
  <cols>
    <col min="12" max="12" width="31.88671875" bestFit="1" customWidth="1"/>
    <col min="19" max="19" width="16" customWidth="1"/>
    <col min="22" max="22" width="10.77734375" customWidth="1"/>
  </cols>
  <sheetData>
    <row r="1" spans="3:51">
      <c r="D1" t="s">
        <v>117</v>
      </c>
    </row>
    <row r="2" spans="3:51">
      <c r="D2" t="s">
        <v>212</v>
      </c>
    </row>
    <row r="4" spans="3:51">
      <c r="D4" t="s">
        <v>213</v>
      </c>
    </row>
    <row r="5" spans="3:51">
      <c r="D5" t="s">
        <v>118</v>
      </c>
      <c r="T5" t="s">
        <v>119</v>
      </c>
      <c r="AD5" t="s">
        <v>120</v>
      </c>
      <c r="AN5" t="s">
        <v>121</v>
      </c>
    </row>
    <row r="6" spans="3:51">
      <c r="D6" t="s">
        <v>122</v>
      </c>
      <c r="E6" t="s">
        <v>123</v>
      </c>
      <c r="F6" t="s">
        <v>124</v>
      </c>
      <c r="G6" t="s">
        <v>125</v>
      </c>
      <c r="H6" t="s">
        <v>126</v>
      </c>
      <c r="I6" t="s">
        <v>127</v>
      </c>
      <c r="J6" t="s">
        <v>128</v>
      </c>
      <c r="K6" t="s">
        <v>129</v>
      </c>
      <c r="L6" t="s">
        <v>130</v>
      </c>
      <c r="M6" t="s">
        <v>131</v>
      </c>
      <c r="N6" t="s">
        <v>132</v>
      </c>
      <c r="O6" t="s">
        <v>229</v>
      </c>
      <c r="P6" t="s">
        <v>133</v>
      </c>
      <c r="Q6" t="s">
        <v>134</v>
      </c>
      <c r="R6" t="s">
        <v>135</v>
      </c>
      <c r="S6" t="s">
        <v>136</v>
      </c>
      <c r="T6" t="s">
        <v>137</v>
      </c>
      <c r="U6" t="s">
        <v>138</v>
      </c>
      <c r="V6" t="s">
        <v>139</v>
      </c>
      <c r="W6" t="s">
        <v>140</v>
      </c>
      <c r="X6" t="s">
        <v>141</v>
      </c>
      <c r="Y6" t="s">
        <v>142</v>
      </c>
      <c r="Z6" t="s">
        <v>143</v>
      </c>
      <c r="AA6" t="s">
        <v>144</v>
      </c>
      <c r="AB6" t="s">
        <v>145</v>
      </c>
      <c r="AC6" t="s">
        <v>146</v>
      </c>
      <c r="AD6" t="s">
        <v>147</v>
      </c>
      <c r="AE6" t="s">
        <v>148</v>
      </c>
      <c r="AF6" t="s">
        <v>149</v>
      </c>
      <c r="AG6" t="s">
        <v>150</v>
      </c>
      <c r="AH6" t="s">
        <v>151</v>
      </c>
      <c r="AI6" t="s">
        <v>152</v>
      </c>
      <c r="AJ6" t="s">
        <v>153</v>
      </c>
      <c r="AK6" t="s">
        <v>154</v>
      </c>
      <c r="AL6" t="s">
        <v>155</v>
      </c>
      <c r="AM6" t="s">
        <v>156</v>
      </c>
      <c r="AN6" t="s">
        <v>157</v>
      </c>
      <c r="AO6" t="s">
        <v>158</v>
      </c>
      <c r="AP6" t="s">
        <v>159</v>
      </c>
      <c r="AQ6" t="s">
        <v>160</v>
      </c>
      <c r="AR6" t="s">
        <v>161</v>
      </c>
      <c r="AS6" t="s">
        <v>162</v>
      </c>
      <c r="AT6" t="s">
        <v>163</v>
      </c>
      <c r="AU6" t="s">
        <v>209</v>
      </c>
      <c r="AV6" t="s">
        <v>211</v>
      </c>
      <c r="AW6" t="s">
        <v>223</v>
      </c>
      <c r="AX6" t="s">
        <v>225</v>
      </c>
      <c r="AY6" t="s">
        <v>227</v>
      </c>
    </row>
    <row r="7" spans="3:51">
      <c r="D7" t="s">
        <v>164</v>
      </c>
      <c r="E7" t="s">
        <v>165</v>
      </c>
      <c r="F7" t="s">
        <v>166</v>
      </c>
      <c r="G7" t="s">
        <v>42</v>
      </c>
      <c r="H7" t="s">
        <v>9</v>
      </c>
      <c r="I7" t="s">
        <v>10</v>
      </c>
      <c r="J7" t="s">
        <v>43</v>
      </c>
      <c r="K7" t="s">
        <v>44</v>
      </c>
      <c r="L7" t="s">
        <v>167</v>
      </c>
      <c r="M7" t="s">
        <v>46</v>
      </c>
      <c r="N7" t="s">
        <v>168</v>
      </c>
      <c r="O7" t="s">
        <v>169</v>
      </c>
      <c r="P7" t="s">
        <v>170</v>
      </c>
      <c r="Q7" t="s">
        <v>171</v>
      </c>
      <c r="R7" t="s">
        <v>172</v>
      </c>
      <c r="S7" t="s">
        <v>173</v>
      </c>
      <c r="T7" t="s">
        <v>174</v>
      </c>
      <c r="U7" t="s">
        <v>175</v>
      </c>
      <c r="V7" t="s">
        <v>224</v>
      </c>
      <c r="W7" t="s">
        <v>176</v>
      </c>
      <c r="X7" t="s">
        <v>177</v>
      </c>
      <c r="Y7" t="s">
        <v>178</v>
      </c>
      <c r="Z7" t="s">
        <v>179</v>
      </c>
      <c r="AA7" t="s">
        <v>180</v>
      </c>
      <c r="AB7" t="s">
        <v>181</v>
      </c>
      <c r="AC7" t="s">
        <v>182</v>
      </c>
      <c r="AD7" t="s">
        <v>183</v>
      </c>
      <c r="AE7" t="s">
        <v>184</v>
      </c>
      <c r="AF7" t="s">
        <v>226</v>
      </c>
      <c r="AG7" t="s">
        <v>185</v>
      </c>
      <c r="AH7" t="s">
        <v>186</v>
      </c>
      <c r="AI7" t="s">
        <v>187</v>
      </c>
      <c r="AJ7" t="s">
        <v>188</v>
      </c>
      <c r="AK7" t="s">
        <v>189</v>
      </c>
      <c r="AL7" t="s">
        <v>190</v>
      </c>
      <c r="AM7" t="s">
        <v>191</v>
      </c>
      <c r="AN7" t="s">
        <v>192</v>
      </c>
      <c r="AO7" t="s">
        <v>193</v>
      </c>
      <c r="AP7" t="s">
        <v>228</v>
      </c>
      <c r="AQ7" t="s">
        <v>194</v>
      </c>
      <c r="AR7" t="s">
        <v>195</v>
      </c>
      <c r="AS7" t="s">
        <v>196</v>
      </c>
      <c r="AT7" t="s">
        <v>197</v>
      </c>
      <c r="AU7" t="s">
        <v>198</v>
      </c>
      <c r="AV7" t="s">
        <v>199</v>
      </c>
      <c r="AW7" t="s">
        <v>200</v>
      </c>
      <c r="AX7" t="s">
        <v>63</v>
      </c>
    </row>
    <row r="8" spans="3:51">
      <c r="D8">
        <f>Application!$E$11</f>
        <v>0</v>
      </c>
      <c r="E8">
        <f>Application!$E$17</f>
        <v>0</v>
      </c>
      <c r="F8">
        <f>IF(LEFT(Application!$E$26,3)="New","New",IF(LEFT(Application!$E$26,5)="Resub","Resubmission",IF(LEFT(Application!$E$26,3)="Exp","Expansion",IF(LEFT(Application!$E$26,5)="Trans","Transfer",Application!$E$26))))</f>
        <v>0</v>
      </c>
      <c r="G8">
        <f>Application!$E$29</f>
        <v>0</v>
      </c>
      <c r="H8">
        <f>Application!$E$30</f>
        <v>0</v>
      </c>
      <c r="I8">
        <f>Application!$E$31</f>
        <v>0</v>
      </c>
      <c r="J8">
        <f>Application!$E$32</f>
        <v>0</v>
      </c>
      <c r="K8">
        <f>Application!$E$33</f>
        <v>0</v>
      </c>
      <c r="L8" s="62">
        <f>Application!$E$34</f>
        <v>0</v>
      </c>
      <c r="M8">
        <f>Application!$E$35</f>
        <v>0</v>
      </c>
      <c r="N8">
        <f>Application!$E$37</f>
        <v>0</v>
      </c>
      <c r="O8">
        <f>Application!$E$51</f>
        <v>0</v>
      </c>
      <c r="P8">
        <f>Application!E39*Application!E41*Application!E44*Application!E53+Application!F39*Application!F41*Application!F44*Application!F53+Application!G39*Application!G41*Application!G44*Application!G53</f>
        <v>0</v>
      </c>
      <c r="Q8">
        <f>SUM(Application!E39:G39)</f>
        <v>0</v>
      </c>
      <c r="R8">
        <f>Application!E39*Application!E44+Application!F39*Application!F44+Application!G39*Application!G44</f>
        <v>0</v>
      </c>
      <c r="S8" t="str">
        <f>IF(Application!$E$53,_xlfn.TEXTJOIN(";",TRUE,'FSE IDs'!$C$10:$C$128),"No")</f>
        <v>No</v>
      </c>
      <c r="T8">
        <f>Application!$E$39</f>
        <v>0</v>
      </c>
      <c r="U8">
        <f>Application!$E$41</f>
        <v>0</v>
      </c>
      <c r="V8">
        <f>Application!$E$42</f>
        <v>0</v>
      </c>
      <c r="W8">
        <f>Application!$E$43</f>
        <v>0</v>
      </c>
      <c r="X8">
        <f>Application!$E$45</f>
        <v>0</v>
      </c>
      <c r="Y8">
        <f>Application!$E$46</f>
        <v>0</v>
      </c>
      <c r="Z8">
        <f>Application!$E$47</f>
        <v>0</v>
      </c>
      <c r="AA8" t="str">
        <f>Application!$E$48</f>
        <v/>
      </c>
      <c r="AB8">
        <f>Application!$E$50</f>
        <v>0</v>
      </c>
      <c r="AC8">
        <f>Application!$E$44</f>
        <v>0</v>
      </c>
      <c r="AD8">
        <f>IF(ISBLANK(Application!$F$39),0,Application!$F$39)</f>
        <v>0</v>
      </c>
      <c r="AE8" t="str">
        <f>IF(ISBLANK(Application!$F$41),"",Application!$F$41)</f>
        <v/>
      </c>
      <c r="AF8">
        <f>Application!$F$42</f>
        <v>0</v>
      </c>
      <c r="AG8" t="str">
        <f>IF(ISBLANK(Application!$F$43),"",Application!$F$43)</f>
        <v/>
      </c>
      <c r="AH8" t="str">
        <f>IF(ISBLANK(Application!$F$39),"",Application!$F$45)</f>
        <v/>
      </c>
      <c r="AI8" t="str">
        <f>IF(AND(ISBLANK(Application!$F$39),ISBLANK(Application!$F$46)),"",Application!$F$46)</f>
        <v/>
      </c>
      <c r="AJ8" t="str">
        <f>IF(AND(ISBLANK(Application!$F$39),ISBLANK(Application!$F$47)),"",Application!$F$47)</f>
        <v/>
      </c>
      <c r="AK8" t="str">
        <f>IF(AND(ISBLANK(Application!$F$39),ISBLANK(Application!$F$48)),"",Application!$F$48)</f>
        <v/>
      </c>
      <c r="AL8">
        <f>IF(AND(ISBLANK(Application!$F$39),ISBLANK(Application!$F$50)),"",Application!$F$50)</f>
        <v>0</v>
      </c>
      <c r="AM8">
        <f>Application!F44</f>
        <v>0</v>
      </c>
      <c r="AN8">
        <f>IF(ISBLANK(Application!$G$39),0,Application!$G$39)</f>
        <v>0</v>
      </c>
      <c r="AO8" t="str">
        <f>IF(ISBLANK(Application!$G$39),"",Application!$G$41)</f>
        <v/>
      </c>
      <c r="AP8">
        <f>Application!$G$42</f>
        <v>0</v>
      </c>
      <c r="AQ8" t="str">
        <f>IF(ISBLANK(Application!$G$43),"",Application!$G$43)</f>
        <v/>
      </c>
      <c r="AR8" t="str">
        <f>IF(ISBLANK(Application!$G$39),"",Application!$G$45)</f>
        <v/>
      </c>
      <c r="AS8" t="str">
        <f>IF(AND(ISBLANK(Application!$G$39),ISBLANK(Application!$G$46)),"",Application!$G$46)</f>
        <v/>
      </c>
      <c r="AT8" t="str">
        <f>IF(AND(ISBLANK(Application!$G$39),ISBLANK(Application!$G$47)),"",Application!$G$47)</f>
        <v/>
      </c>
      <c r="AU8" t="str">
        <f>IF(AND(ISBLANK(Application!$G$39),ISBLANK(Application!$G$48)),"",Application!$G$48)</f>
        <v/>
      </c>
      <c r="AV8">
        <f>IF(AND(ISBLANK(Application!$G$39),ISBLANK(Application!$G$50)),"",Application!$G$50)</f>
        <v>0</v>
      </c>
      <c r="AW8">
        <f>Application!G44</f>
        <v>0</v>
      </c>
      <c r="AX8">
        <f>Application!D56</f>
        <v>0</v>
      </c>
    </row>
    <row r="10" spans="3:51">
      <c r="D10" t="s">
        <v>214</v>
      </c>
    </row>
    <row r="11" spans="3:51">
      <c r="C11">
        <f>'FSE IDs'!K4</f>
        <v>0</v>
      </c>
      <c r="D11" t="s">
        <v>164</v>
      </c>
      <c r="E11" t="s">
        <v>165</v>
      </c>
      <c r="F11" t="s">
        <v>166</v>
      </c>
      <c r="G11" t="s">
        <v>201</v>
      </c>
      <c r="H11" t="s">
        <v>202</v>
      </c>
      <c r="I11" t="s">
        <v>203</v>
      </c>
      <c r="J11" t="s">
        <v>43</v>
      </c>
      <c r="K11" t="s">
        <v>44</v>
      </c>
      <c r="L11" t="s">
        <v>167</v>
      </c>
      <c r="M11" t="s">
        <v>46</v>
      </c>
      <c r="N11" t="s">
        <v>168</v>
      </c>
      <c r="O11" t="s">
        <v>169</v>
      </c>
      <c r="P11" t="s">
        <v>170</v>
      </c>
      <c r="Q11" t="s">
        <v>171</v>
      </c>
      <c r="R11" t="s">
        <v>172</v>
      </c>
      <c r="S11" t="s">
        <v>114</v>
      </c>
      <c r="T11" t="s">
        <v>204</v>
      </c>
      <c r="U11" t="s">
        <v>205</v>
      </c>
      <c r="V11" t="s">
        <v>55</v>
      </c>
      <c r="W11" t="s">
        <v>56</v>
      </c>
      <c r="X11" t="s">
        <v>206</v>
      </c>
      <c r="Y11" t="s">
        <v>207</v>
      </c>
      <c r="Z11" t="s">
        <v>181</v>
      </c>
      <c r="AA11" t="s">
        <v>109</v>
      </c>
      <c r="AB11" t="s">
        <v>222</v>
      </c>
      <c r="AC11" t="s">
        <v>243</v>
      </c>
      <c r="AD11" t="str">
        <f>IF($B$4=0,"","Approved Power Rating (kW)")</f>
        <v/>
      </c>
      <c r="AE11" t="str">
        <f>IF($B$4=0,"","FCI Charging Capacity
(kWh/day)")</f>
        <v/>
      </c>
    </row>
    <row r="12" spans="3:51">
      <c r="C12">
        <v>1</v>
      </c>
      <c r="D12" t="str">
        <f t="shared" ref="D12:I21" si="0">IF($C12&lt;=SUM($T$8,$AD$8,$AN$8),D$8,"")</f>
        <v/>
      </c>
      <c r="E12" t="str">
        <f t="shared" si="0"/>
        <v/>
      </c>
      <c r="F12" t="str">
        <f t="shared" si="0"/>
        <v/>
      </c>
      <c r="G12" t="str">
        <f t="shared" si="0"/>
        <v/>
      </c>
      <c r="H12" t="str">
        <f t="shared" si="0"/>
        <v/>
      </c>
      <c r="I12" t="str">
        <f t="shared" si="0"/>
        <v/>
      </c>
      <c r="J12" t="str">
        <f t="shared" ref="J12:K31" si="1">IF($C12&lt;=SUM($T$8,$AD$8,$AN$8),J$8*1,"")</f>
        <v/>
      </c>
      <c r="K12" t="str">
        <f t="shared" si="1"/>
        <v/>
      </c>
      <c r="L12" s="62" t="str">
        <f t="shared" ref="L12:P21" si="2">IF($C12&lt;=SUM($T$8,$AD$8,$AN$8),L$8,"")</f>
        <v/>
      </c>
      <c r="M12" t="str">
        <f t="shared" si="2"/>
        <v/>
      </c>
      <c r="N12" t="str">
        <f t="shared" si="2"/>
        <v/>
      </c>
      <c r="O12" t="str">
        <f t="shared" si="2"/>
        <v/>
      </c>
      <c r="P12" t="str">
        <f t="shared" si="2"/>
        <v/>
      </c>
      <c r="Q12" t="str">
        <f t="shared" ref="Q12:Q43" si="3">IF($C12&lt;=SUM($T$8,$AD$8,$AN$8),$T$8+$AD$8+$AN$8,"")</f>
        <v/>
      </c>
      <c r="R12" t="str">
        <f>IF($C12&lt;=SUM($T$8,$AD$8,$AN$8),'FSE IDs'!$K$4,"")</f>
        <v/>
      </c>
      <c r="S12" t="str">
        <f>IF(OR(ISBLANK('FSE IDs'!C10),C12&gt;$C$11),"",'FSE IDs'!C10)</f>
        <v/>
      </c>
      <c r="T12" t="str">
        <f t="shared" ref="T12:T43" si="4">IF(AND($C12&lt;=$T$8),U$8,IF(AND($C12&gt;$T$8,$C12&lt;=($T$8+$AD$8)),AE$8,IF(AND($C12&gt;($T$8+$AD$8),$C12&lt;=($T$8+$AD$8+$AN$8)),AO$8,"")))</f>
        <v/>
      </c>
      <c r="U12" t="str">
        <f t="shared" ref="U12:U43" si="5">IF(AND($C12&lt;=$T$8),W$8,IF(AND($C12&gt;$T$8,$C12&lt;=($T$8+$AD$8)),AG$8,IF(AND($C12&gt;($T$8+$AD$8),$C12&lt;=($T$8+$AD$8+$AN$8)),AQ$8,"")))</f>
        <v/>
      </c>
      <c r="V12" t="str">
        <f t="shared" ref="V12:V43" si="6">IF(AND($C12&lt;=$T$8),X$8/$T$8,IF(AND($C12&gt;$T$8,$C12&lt;=($T$8+$AD$8)),AH$8/$AD$8,IF(AND($C12&gt;($T$8+$AD$8),$C12&lt;=($T$8+$AD$8+$AN$8)),AR$8/$AN$8,"")))</f>
        <v/>
      </c>
      <c r="W12" t="str">
        <f t="shared" ref="W12:W43" si="7">IF(AND($C12&lt;=$T$8),Y$8/$T$8,IF(AND($C12&gt;$T$8,$C12&lt;=($T$8+$AD$8)),AI$8/$AD$8,IF(AND($C12&gt;($T$8+$AD$8),$C12&lt;=($T$8+$AD$8+$AN$8)),AS$8/$AN$8,"")))</f>
        <v/>
      </c>
      <c r="X12" t="str">
        <f t="shared" ref="X12:X43" si="8">IF(AND($C12&lt;=$T$8),Z$8/$T$8,IF(AND($C12&gt;$T$8,$C12&lt;=($T$8+$AD$8)),AJ$8/$AD$8,IF(AND($C12&gt;($T$8+$AD$8),$C12&lt;=($T$8+$AD$8+$AN$8)),AT$8/$AN$8,"")))</f>
        <v/>
      </c>
      <c r="Y12" t="str">
        <f t="shared" ref="Y12:Y43" si="9">IF(AND($C12&lt;=$T$8),AA$8,IF(AND($C12&gt;$T$8,$C12&lt;=($T$8+$AD$8)),AK$8,IF(AND($C12&gt;($T$8+$AD$8),$C12&lt;=($T$8+$AD$8+$AN$8)),AU$8,"")))</f>
        <v/>
      </c>
      <c r="Z12" t="str">
        <f t="shared" ref="Z12:Z43" si="10">IF(AND($C12&lt;=$T$8),AB$8,IF(AND($C12&gt;$T$8,$C12&lt;=($T$8+$AD$8)),AL$8,IF(AND($C12&gt;($T$8+$AD$8),$C12&lt;=($T$8+$AD$8+$AN$8)),AV$8,"")))</f>
        <v/>
      </c>
      <c r="AA12" t="str">
        <f t="shared" ref="AA12:AA43" si="11">IF(AND($C12&lt;=$T$8),AC$8,IF(AND($C12&gt;$T$8,$C12&lt;=($T$8+$AD$8)),AM$8,IF(AND($C12&gt;($T$8+$AD$8),$C12&lt;=($T$8+$AD$8+$AN$8)),AW$8,"")))</f>
        <v/>
      </c>
      <c r="AB12" t="str">
        <f>IF(AND($C12&lt;=$T$8),V$8,IF(AND($C12&gt;$T$8,$C12&lt;=($T$8+$AD$8)),AF$8,IF(AND($C12&gt;($T$8+$AD$8),$C12&lt;=($T$8+$AD$8+$AN$8)),AP$8,"")))</f>
        <v/>
      </c>
      <c r="AC12" t="str">
        <f>IF($C12&lt;=SUM($T$8,$AD$8,$AN$8),VLOOKUP('FSE IDs'!I10,'HIDE - Lists'!A27:B95,2,FALSE),"")</f>
        <v/>
      </c>
    </row>
    <row r="13" spans="3:51">
      <c r="C13">
        <v>2</v>
      </c>
      <c r="D13" t="str">
        <f t="shared" si="0"/>
        <v/>
      </c>
      <c r="E13" t="str">
        <f t="shared" si="0"/>
        <v/>
      </c>
      <c r="F13" t="str">
        <f t="shared" si="0"/>
        <v/>
      </c>
      <c r="G13" t="str">
        <f t="shared" si="0"/>
        <v/>
      </c>
      <c r="H13" t="str">
        <f t="shared" si="0"/>
        <v/>
      </c>
      <c r="I13" t="str">
        <f t="shared" si="0"/>
        <v/>
      </c>
      <c r="J13" t="str">
        <f t="shared" si="1"/>
        <v/>
      </c>
      <c r="K13" t="str">
        <f t="shared" si="1"/>
        <v/>
      </c>
      <c r="L13" s="62" t="str">
        <f t="shared" si="2"/>
        <v/>
      </c>
      <c r="M13" t="str">
        <f t="shared" si="2"/>
        <v/>
      </c>
      <c r="N13" t="str">
        <f t="shared" si="2"/>
        <v/>
      </c>
      <c r="O13" t="str">
        <f t="shared" si="2"/>
        <v/>
      </c>
      <c r="P13" t="str">
        <f t="shared" si="2"/>
        <v/>
      </c>
      <c r="Q13" t="str">
        <f t="shared" si="3"/>
        <v/>
      </c>
      <c r="R13" t="str">
        <f>IF($C13&lt;=SUM($T$8,$AD$8,$AN$8),'FSE IDs'!$K$4,"")</f>
        <v/>
      </c>
      <c r="S13" t="str">
        <f>IF(OR(ISBLANK('FSE IDs'!C11),C13&gt;$C$11),"",'FSE IDs'!C11)</f>
        <v/>
      </c>
      <c r="T13" t="str">
        <f t="shared" si="4"/>
        <v/>
      </c>
      <c r="U13" t="str">
        <f t="shared" si="5"/>
        <v/>
      </c>
      <c r="V13" t="str">
        <f t="shared" si="6"/>
        <v/>
      </c>
      <c r="W13" t="str">
        <f t="shared" si="7"/>
        <v/>
      </c>
      <c r="X13" t="str">
        <f t="shared" si="8"/>
        <v/>
      </c>
      <c r="Y13" t="str">
        <f t="shared" si="9"/>
        <v/>
      </c>
      <c r="Z13" t="str">
        <f t="shared" si="10"/>
        <v/>
      </c>
      <c r="AA13" t="str">
        <f t="shared" si="11"/>
        <v/>
      </c>
      <c r="AB13" t="str">
        <f t="shared" ref="AB13:AB76" si="12">IF(AND($C13&lt;=$T$8),V$8,IF(AND($C13&gt;$T$8,$C13&lt;=($T$8+$AD$8)),AF$8,IF(AND($C13&gt;($T$8+$AD$8),$C13&lt;=($T$8+$AD$8+$AN$8)),AP$8,"")))</f>
        <v/>
      </c>
      <c r="AC13" t="str">
        <f>IF($C13&lt;=SUM($T$8,$AD$8,$AN$8),VLOOKUP('FSE IDs'!I11,'HIDE - Lists'!A28:B96,2,FALSE),"")</f>
        <v/>
      </c>
    </row>
    <row r="14" spans="3:51">
      <c r="C14">
        <v>3</v>
      </c>
      <c r="D14" t="str">
        <f t="shared" si="0"/>
        <v/>
      </c>
      <c r="E14" t="str">
        <f t="shared" si="0"/>
        <v/>
      </c>
      <c r="F14" t="str">
        <f t="shared" si="0"/>
        <v/>
      </c>
      <c r="G14" t="str">
        <f t="shared" si="0"/>
        <v/>
      </c>
      <c r="H14" t="str">
        <f t="shared" si="0"/>
        <v/>
      </c>
      <c r="I14" t="str">
        <f t="shared" si="0"/>
        <v/>
      </c>
      <c r="J14" t="str">
        <f t="shared" si="1"/>
        <v/>
      </c>
      <c r="K14" t="str">
        <f t="shared" si="1"/>
        <v/>
      </c>
      <c r="L14" s="62" t="str">
        <f t="shared" si="2"/>
        <v/>
      </c>
      <c r="M14" t="str">
        <f t="shared" si="2"/>
        <v/>
      </c>
      <c r="N14" t="str">
        <f t="shared" si="2"/>
        <v/>
      </c>
      <c r="O14" t="str">
        <f t="shared" si="2"/>
        <v/>
      </c>
      <c r="P14" t="str">
        <f t="shared" si="2"/>
        <v/>
      </c>
      <c r="Q14" t="str">
        <f t="shared" si="3"/>
        <v/>
      </c>
      <c r="R14" t="str">
        <f>IF($C14&lt;=SUM($T$8,$AD$8,$AN$8),'FSE IDs'!$K$4,"")</f>
        <v/>
      </c>
      <c r="S14" t="str">
        <f>IF(OR(ISBLANK('FSE IDs'!C12),C14&gt;$C$11),"",'FSE IDs'!C12)</f>
        <v/>
      </c>
      <c r="T14" t="str">
        <f t="shared" si="4"/>
        <v/>
      </c>
      <c r="U14" t="str">
        <f t="shared" si="5"/>
        <v/>
      </c>
      <c r="V14" t="str">
        <f t="shared" si="6"/>
        <v/>
      </c>
      <c r="W14" t="str">
        <f t="shared" si="7"/>
        <v/>
      </c>
      <c r="X14" t="str">
        <f t="shared" si="8"/>
        <v/>
      </c>
      <c r="Y14" t="str">
        <f t="shared" si="9"/>
        <v/>
      </c>
      <c r="Z14" t="str">
        <f t="shared" si="10"/>
        <v/>
      </c>
      <c r="AA14" t="str">
        <f t="shared" si="11"/>
        <v/>
      </c>
      <c r="AB14" t="str">
        <f t="shared" si="12"/>
        <v/>
      </c>
      <c r="AC14" t="str">
        <f>IF($C14&lt;=SUM($T$8,$AD$8,$AN$8),VLOOKUP('FSE IDs'!I12,'HIDE - Lists'!A29:B97,2,FALSE),"")</f>
        <v/>
      </c>
    </row>
    <row r="15" spans="3:51">
      <c r="C15">
        <v>4</v>
      </c>
      <c r="D15" t="str">
        <f t="shared" si="0"/>
        <v/>
      </c>
      <c r="E15" t="str">
        <f t="shared" si="0"/>
        <v/>
      </c>
      <c r="F15" t="str">
        <f t="shared" si="0"/>
        <v/>
      </c>
      <c r="G15" t="str">
        <f t="shared" si="0"/>
        <v/>
      </c>
      <c r="H15" t="str">
        <f t="shared" si="0"/>
        <v/>
      </c>
      <c r="I15" t="str">
        <f t="shared" si="0"/>
        <v/>
      </c>
      <c r="J15" t="str">
        <f t="shared" si="1"/>
        <v/>
      </c>
      <c r="K15" t="str">
        <f t="shared" si="1"/>
        <v/>
      </c>
      <c r="L15" s="62" t="str">
        <f t="shared" si="2"/>
        <v/>
      </c>
      <c r="M15" t="str">
        <f t="shared" si="2"/>
        <v/>
      </c>
      <c r="N15" t="str">
        <f t="shared" si="2"/>
        <v/>
      </c>
      <c r="O15" t="str">
        <f t="shared" si="2"/>
        <v/>
      </c>
      <c r="P15" t="str">
        <f t="shared" si="2"/>
        <v/>
      </c>
      <c r="Q15" t="str">
        <f t="shared" si="3"/>
        <v/>
      </c>
      <c r="R15" t="str">
        <f>IF($C15&lt;=SUM($T$8,$AD$8,$AN$8),'FSE IDs'!$K$4,"")</f>
        <v/>
      </c>
      <c r="S15" t="str">
        <f>IF(OR(ISBLANK('FSE IDs'!C13),C15&gt;$C$11),"",'FSE IDs'!C13)</f>
        <v/>
      </c>
      <c r="T15" t="str">
        <f t="shared" si="4"/>
        <v/>
      </c>
      <c r="U15" t="str">
        <f t="shared" si="5"/>
        <v/>
      </c>
      <c r="V15" t="str">
        <f t="shared" si="6"/>
        <v/>
      </c>
      <c r="W15" t="str">
        <f t="shared" si="7"/>
        <v/>
      </c>
      <c r="X15" t="str">
        <f t="shared" si="8"/>
        <v/>
      </c>
      <c r="Y15" t="str">
        <f t="shared" si="9"/>
        <v/>
      </c>
      <c r="Z15" t="str">
        <f t="shared" si="10"/>
        <v/>
      </c>
      <c r="AA15" t="str">
        <f t="shared" si="11"/>
        <v/>
      </c>
      <c r="AB15" t="str">
        <f t="shared" si="12"/>
        <v/>
      </c>
      <c r="AC15" t="str">
        <f>IF($C15&lt;=SUM($T$8,$AD$8,$AN$8),VLOOKUP('FSE IDs'!I13,'HIDE - Lists'!A30:B98,2,FALSE),"")</f>
        <v/>
      </c>
    </row>
    <row r="16" spans="3:51">
      <c r="C16">
        <v>5</v>
      </c>
      <c r="D16" t="str">
        <f t="shared" si="0"/>
        <v/>
      </c>
      <c r="E16" t="str">
        <f t="shared" si="0"/>
        <v/>
      </c>
      <c r="F16" t="str">
        <f t="shared" si="0"/>
        <v/>
      </c>
      <c r="G16" t="str">
        <f t="shared" si="0"/>
        <v/>
      </c>
      <c r="H16" t="str">
        <f t="shared" si="0"/>
        <v/>
      </c>
      <c r="I16" t="str">
        <f t="shared" si="0"/>
        <v/>
      </c>
      <c r="J16" t="str">
        <f t="shared" si="1"/>
        <v/>
      </c>
      <c r="K16" t="str">
        <f t="shared" si="1"/>
        <v/>
      </c>
      <c r="L16" s="62" t="str">
        <f t="shared" si="2"/>
        <v/>
      </c>
      <c r="M16" t="str">
        <f t="shared" si="2"/>
        <v/>
      </c>
      <c r="N16" t="str">
        <f t="shared" si="2"/>
        <v/>
      </c>
      <c r="O16" t="str">
        <f t="shared" si="2"/>
        <v/>
      </c>
      <c r="P16" t="str">
        <f t="shared" si="2"/>
        <v/>
      </c>
      <c r="Q16" t="str">
        <f t="shared" si="3"/>
        <v/>
      </c>
      <c r="R16" t="str">
        <f>IF($C16&lt;=SUM($T$8,$AD$8,$AN$8),'FSE IDs'!$K$4,"")</f>
        <v/>
      </c>
      <c r="S16" t="str">
        <f>IF(OR(ISBLANK('FSE IDs'!C14),C16&gt;$C$11),"",'FSE IDs'!C14)</f>
        <v/>
      </c>
      <c r="T16" t="str">
        <f t="shared" si="4"/>
        <v/>
      </c>
      <c r="U16" t="str">
        <f t="shared" si="5"/>
        <v/>
      </c>
      <c r="V16" t="str">
        <f t="shared" si="6"/>
        <v/>
      </c>
      <c r="W16" t="str">
        <f t="shared" si="7"/>
        <v/>
      </c>
      <c r="X16" t="str">
        <f t="shared" si="8"/>
        <v/>
      </c>
      <c r="Y16" t="str">
        <f t="shared" si="9"/>
        <v/>
      </c>
      <c r="Z16" t="str">
        <f t="shared" si="10"/>
        <v/>
      </c>
      <c r="AA16" t="str">
        <f t="shared" si="11"/>
        <v/>
      </c>
      <c r="AB16" t="str">
        <f t="shared" si="12"/>
        <v/>
      </c>
      <c r="AC16" t="str">
        <f>IF($C16&lt;=SUM($T$8,$AD$8,$AN$8),VLOOKUP('FSE IDs'!I14,'HIDE - Lists'!A31:B99,2,FALSE),"")</f>
        <v/>
      </c>
    </row>
    <row r="17" spans="3:29">
      <c r="C17">
        <v>6</v>
      </c>
      <c r="D17" t="str">
        <f t="shared" si="0"/>
        <v/>
      </c>
      <c r="E17" t="str">
        <f t="shared" si="0"/>
        <v/>
      </c>
      <c r="F17" t="str">
        <f t="shared" si="0"/>
        <v/>
      </c>
      <c r="G17" t="str">
        <f t="shared" si="0"/>
        <v/>
      </c>
      <c r="H17" t="str">
        <f t="shared" si="0"/>
        <v/>
      </c>
      <c r="I17" t="str">
        <f t="shared" si="0"/>
        <v/>
      </c>
      <c r="J17" t="str">
        <f t="shared" si="1"/>
        <v/>
      </c>
      <c r="K17" t="str">
        <f t="shared" si="1"/>
        <v/>
      </c>
      <c r="L17" t="str">
        <f t="shared" si="2"/>
        <v/>
      </c>
      <c r="M17" t="str">
        <f t="shared" si="2"/>
        <v/>
      </c>
      <c r="N17" t="str">
        <f t="shared" si="2"/>
        <v/>
      </c>
      <c r="O17" t="str">
        <f t="shared" si="2"/>
        <v/>
      </c>
      <c r="P17" t="str">
        <f t="shared" si="2"/>
        <v/>
      </c>
      <c r="Q17" t="str">
        <f t="shared" si="3"/>
        <v/>
      </c>
      <c r="R17" t="str">
        <f>IF($C17&lt;=SUM($T$8,$AD$8,$AN$8),'FSE IDs'!$K$4,"")</f>
        <v/>
      </c>
      <c r="S17" t="str">
        <f>IF(OR(ISBLANK('FSE IDs'!C15),C17&gt;$C$11),"",'FSE IDs'!C15)</f>
        <v/>
      </c>
      <c r="T17" t="str">
        <f t="shared" si="4"/>
        <v/>
      </c>
      <c r="U17" t="str">
        <f t="shared" si="5"/>
        <v/>
      </c>
      <c r="V17" t="str">
        <f t="shared" si="6"/>
        <v/>
      </c>
      <c r="W17" t="str">
        <f t="shared" si="7"/>
        <v/>
      </c>
      <c r="X17" t="str">
        <f t="shared" si="8"/>
        <v/>
      </c>
      <c r="Y17" t="str">
        <f t="shared" si="9"/>
        <v/>
      </c>
      <c r="Z17" t="str">
        <f t="shared" si="10"/>
        <v/>
      </c>
      <c r="AA17" t="str">
        <f t="shared" si="11"/>
        <v/>
      </c>
      <c r="AB17" t="str">
        <f t="shared" si="12"/>
        <v/>
      </c>
      <c r="AC17" t="str">
        <f>IF($C17&lt;=SUM($T$8,$AD$8,$AN$8),VLOOKUP('FSE IDs'!I15,'HIDE - Lists'!A32:B100,2,FALSE),"")</f>
        <v/>
      </c>
    </row>
    <row r="18" spans="3:29">
      <c r="C18">
        <v>7</v>
      </c>
      <c r="D18" t="str">
        <f t="shared" si="0"/>
        <v/>
      </c>
      <c r="E18" t="str">
        <f t="shared" si="0"/>
        <v/>
      </c>
      <c r="F18" t="str">
        <f t="shared" si="0"/>
        <v/>
      </c>
      <c r="G18" t="str">
        <f t="shared" si="0"/>
        <v/>
      </c>
      <c r="H18" t="str">
        <f t="shared" si="0"/>
        <v/>
      </c>
      <c r="I18" t="str">
        <f t="shared" si="0"/>
        <v/>
      </c>
      <c r="J18" t="str">
        <f t="shared" si="1"/>
        <v/>
      </c>
      <c r="K18" t="str">
        <f t="shared" si="1"/>
        <v/>
      </c>
      <c r="L18" t="str">
        <f t="shared" si="2"/>
        <v/>
      </c>
      <c r="M18" t="str">
        <f t="shared" si="2"/>
        <v/>
      </c>
      <c r="N18" t="str">
        <f t="shared" si="2"/>
        <v/>
      </c>
      <c r="O18" t="str">
        <f t="shared" si="2"/>
        <v/>
      </c>
      <c r="P18" t="str">
        <f t="shared" si="2"/>
        <v/>
      </c>
      <c r="Q18" t="str">
        <f t="shared" si="3"/>
        <v/>
      </c>
      <c r="R18" t="str">
        <f>IF($C18&lt;=SUM($T$8,$AD$8,$AN$8),'FSE IDs'!$K$4,"")</f>
        <v/>
      </c>
      <c r="S18" t="str">
        <f>IF(OR(ISBLANK('FSE IDs'!C16),C18&gt;$C$11),"",'FSE IDs'!C16)</f>
        <v/>
      </c>
      <c r="T18" t="str">
        <f t="shared" si="4"/>
        <v/>
      </c>
      <c r="U18" t="str">
        <f t="shared" si="5"/>
        <v/>
      </c>
      <c r="V18" t="str">
        <f t="shared" si="6"/>
        <v/>
      </c>
      <c r="W18" t="str">
        <f t="shared" si="7"/>
        <v/>
      </c>
      <c r="X18" t="str">
        <f t="shared" si="8"/>
        <v/>
      </c>
      <c r="Y18" t="str">
        <f t="shared" si="9"/>
        <v/>
      </c>
      <c r="Z18" t="str">
        <f t="shared" si="10"/>
        <v/>
      </c>
      <c r="AA18" t="str">
        <f t="shared" si="11"/>
        <v/>
      </c>
      <c r="AB18" t="str">
        <f t="shared" si="12"/>
        <v/>
      </c>
      <c r="AC18" t="str">
        <f>IF($C18&lt;=SUM($T$8,$AD$8,$AN$8),VLOOKUP('FSE IDs'!I16,'HIDE - Lists'!A33:B101,2,FALSE),"")</f>
        <v/>
      </c>
    </row>
    <row r="19" spans="3:29">
      <c r="C19">
        <v>8</v>
      </c>
      <c r="D19" t="str">
        <f t="shared" si="0"/>
        <v/>
      </c>
      <c r="E19" t="str">
        <f t="shared" si="0"/>
        <v/>
      </c>
      <c r="F19" t="str">
        <f t="shared" si="0"/>
        <v/>
      </c>
      <c r="G19" t="str">
        <f t="shared" si="0"/>
        <v/>
      </c>
      <c r="H19" t="str">
        <f t="shared" si="0"/>
        <v/>
      </c>
      <c r="I19" t="str">
        <f t="shared" si="0"/>
        <v/>
      </c>
      <c r="J19" t="str">
        <f t="shared" si="1"/>
        <v/>
      </c>
      <c r="K19" t="str">
        <f t="shared" si="1"/>
        <v/>
      </c>
      <c r="L19" t="str">
        <f t="shared" si="2"/>
        <v/>
      </c>
      <c r="M19" t="str">
        <f t="shared" si="2"/>
        <v/>
      </c>
      <c r="N19" t="str">
        <f t="shared" si="2"/>
        <v/>
      </c>
      <c r="O19" t="str">
        <f t="shared" si="2"/>
        <v/>
      </c>
      <c r="P19" t="str">
        <f t="shared" si="2"/>
        <v/>
      </c>
      <c r="Q19" t="str">
        <f t="shared" si="3"/>
        <v/>
      </c>
      <c r="R19" t="str">
        <f>IF($C19&lt;=SUM($T$8,$AD$8,$AN$8),'FSE IDs'!$K$4,"")</f>
        <v/>
      </c>
      <c r="S19" t="str">
        <f>IF(OR(ISBLANK('FSE IDs'!C17),C19&gt;$C$11),"",'FSE IDs'!C17)</f>
        <v/>
      </c>
      <c r="T19" t="str">
        <f t="shared" si="4"/>
        <v/>
      </c>
      <c r="U19" t="str">
        <f t="shared" si="5"/>
        <v/>
      </c>
      <c r="V19" t="str">
        <f t="shared" si="6"/>
        <v/>
      </c>
      <c r="W19" t="str">
        <f t="shared" si="7"/>
        <v/>
      </c>
      <c r="X19" t="str">
        <f t="shared" si="8"/>
        <v/>
      </c>
      <c r="Y19" t="str">
        <f t="shared" si="9"/>
        <v/>
      </c>
      <c r="Z19" t="str">
        <f t="shared" si="10"/>
        <v/>
      </c>
      <c r="AA19" t="str">
        <f t="shared" si="11"/>
        <v/>
      </c>
      <c r="AB19" t="str">
        <f t="shared" si="12"/>
        <v/>
      </c>
      <c r="AC19" t="str">
        <f>IF($C19&lt;=SUM($T$8,$AD$8,$AN$8),VLOOKUP('FSE IDs'!I17,'HIDE - Lists'!A34:B102,2,FALSE),"")</f>
        <v/>
      </c>
    </row>
    <row r="20" spans="3:29">
      <c r="C20">
        <v>9</v>
      </c>
      <c r="D20" t="str">
        <f t="shared" si="0"/>
        <v/>
      </c>
      <c r="E20" t="str">
        <f t="shared" si="0"/>
        <v/>
      </c>
      <c r="F20" t="str">
        <f t="shared" si="0"/>
        <v/>
      </c>
      <c r="G20" t="str">
        <f t="shared" si="0"/>
        <v/>
      </c>
      <c r="H20" t="str">
        <f t="shared" si="0"/>
        <v/>
      </c>
      <c r="I20" t="str">
        <f t="shared" si="0"/>
        <v/>
      </c>
      <c r="J20" t="str">
        <f t="shared" si="1"/>
        <v/>
      </c>
      <c r="K20" t="str">
        <f t="shared" si="1"/>
        <v/>
      </c>
      <c r="L20" t="str">
        <f t="shared" si="2"/>
        <v/>
      </c>
      <c r="M20" t="str">
        <f t="shared" si="2"/>
        <v/>
      </c>
      <c r="N20" t="str">
        <f t="shared" si="2"/>
        <v/>
      </c>
      <c r="O20" t="str">
        <f t="shared" si="2"/>
        <v/>
      </c>
      <c r="P20" t="str">
        <f t="shared" si="2"/>
        <v/>
      </c>
      <c r="Q20" t="str">
        <f t="shared" si="3"/>
        <v/>
      </c>
      <c r="R20" t="str">
        <f>IF($C20&lt;=SUM($T$8,$AD$8,$AN$8),'FSE IDs'!$K$4,"")</f>
        <v/>
      </c>
      <c r="S20" t="str">
        <f>IF(OR(ISBLANK('FSE IDs'!C18),C20&gt;$C$11),"",'FSE IDs'!C18)</f>
        <v/>
      </c>
      <c r="T20" t="str">
        <f t="shared" si="4"/>
        <v/>
      </c>
      <c r="U20" t="str">
        <f t="shared" si="5"/>
        <v/>
      </c>
      <c r="V20" t="str">
        <f t="shared" si="6"/>
        <v/>
      </c>
      <c r="W20" t="str">
        <f t="shared" si="7"/>
        <v/>
      </c>
      <c r="X20" t="str">
        <f t="shared" si="8"/>
        <v/>
      </c>
      <c r="Y20" t="str">
        <f t="shared" si="9"/>
        <v/>
      </c>
      <c r="Z20" t="str">
        <f t="shared" si="10"/>
        <v/>
      </c>
      <c r="AA20" t="str">
        <f t="shared" si="11"/>
        <v/>
      </c>
      <c r="AB20" t="str">
        <f t="shared" si="12"/>
        <v/>
      </c>
      <c r="AC20" t="str">
        <f>IF($C20&lt;=SUM($T$8,$AD$8,$AN$8),VLOOKUP('FSE IDs'!I18,'HIDE - Lists'!A35:B103,2,FALSE),"")</f>
        <v/>
      </c>
    </row>
    <row r="21" spans="3:29">
      <c r="C21">
        <v>10</v>
      </c>
      <c r="D21" t="str">
        <f t="shared" si="0"/>
        <v/>
      </c>
      <c r="E21" t="str">
        <f t="shared" si="0"/>
        <v/>
      </c>
      <c r="F21" t="str">
        <f t="shared" si="0"/>
        <v/>
      </c>
      <c r="G21" t="str">
        <f t="shared" si="0"/>
        <v/>
      </c>
      <c r="H21" t="str">
        <f t="shared" si="0"/>
        <v/>
      </c>
      <c r="I21" t="str">
        <f t="shared" si="0"/>
        <v/>
      </c>
      <c r="J21" t="str">
        <f t="shared" si="1"/>
        <v/>
      </c>
      <c r="K21" t="str">
        <f t="shared" si="1"/>
        <v/>
      </c>
      <c r="L21" t="str">
        <f t="shared" si="2"/>
        <v/>
      </c>
      <c r="M21" t="str">
        <f t="shared" si="2"/>
        <v/>
      </c>
      <c r="N21" t="str">
        <f t="shared" si="2"/>
        <v/>
      </c>
      <c r="O21" t="str">
        <f t="shared" si="2"/>
        <v/>
      </c>
      <c r="P21" t="str">
        <f t="shared" si="2"/>
        <v/>
      </c>
      <c r="Q21" t="str">
        <f t="shared" si="3"/>
        <v/>
      </c>
      <c r="R21" t="str">
        <f>IF($C21&lt;=SUM($T$8,$AD$8,$AN$8),'FSE IDs'!$K$4,"")</f>
        <v/>
      </c>
      <c r="S21" t="str">
        <f>IF(OR(ISBLANK('FSE IDs'!C19),C21&gt;$C$11),"",'FSE IDs'!C19)</f>
        <v/>
      </c>
      <c r="T21" t="str">
        <f t="shared" si="4"/>
        <v/>
      </c>
      <c r="U21" t="str">
        <f t="shared" si="5"/>
        <v/>
      </c>
      <c r="V21" t="str">
        <f t="shared" si="6"/>
        <v/>
      </c>
      <c r="W21" t="str">
        <f t="shared" si="7"/>
        <v/>
      </c>
      <c r="X21" t="str">
        <f t="shared" si="8"/>
        <v/>
      </c>
      <c r="Y21" t="str">
        <f t="shared" si="9"/>
        <v/>
      </c>
      <c r="Z21" t="str">
        <f t="shared" si="10"/>
        <v/>
      </c>
      <c r="AA21" t="str">
        <f t="shared" si="11"/>
        <v/>
      </c>
      <c r="AB21" t="str">
        <f t="shared" si="12"/>
        <v/>
      </c>
      <c r="AC21" t="str">
        <f>IF($C21&lt;=SUM($T$8,$AD$8,$AN$8),VLOOKUP('FSE IDs'!I19,'HIDE - Lists'!A36:B104,2,FALSE),"")</f>
        <v/>
      </c>
    </row>
    <row r="22" spans="3:29">
      <c r="C22">
        <v>11</v>
      </c>
      <c r="D22" t="str">
        <f t="shared" ref="D22:I31" si="13">IF($C22&lt;=SUM($T$8,$AD$8,$AN$8),D$8,"")</f>
        <v/>
      </c>
      <c r="E22" t="str">
        <f t="shared" si="13"/>
        <v/>
      </c>
      <c r="F22" t="str">
        <f t="shared" si="13"/>
        <v/>
      </c>
      <c r="G22" t="str">
        <f t="shared" si="13"/>
        <v/>
      </c>
      <c r="H22" t="str">
        <f t="shared" si="13"/>
        <v/>
      </c>
      <c r="I22" t="str">
        <f t="shared" si="13"/>
        <v/>
      </c>
      <c r="J22" t="str">
        <f t="shared" si="1"/>
        <v/>
      </c>
      <c r="K22" t="str">
        <f t="shared" si="1"/>
        <v/>
      </c>
      <c r="L22" t="str">
        <f t="shared" ref="L22:P31" si="14">IF($C22&lt;=SUM($T$8,$AD$8,$AN$8),L$8,"")</f>
        <v/>
      </c>
      <c r="M22" t="str">
        <f t="shared" si="14"/>
        <v/>
      </c>
      <c r="N22" t="str">
        <f t="shared" si="14"/>
        <v/>
      </c>
      <c r="O22" t="str">
        <f t="shared" si="14"/>
        <v/>
      </c>
      <c r="P22" t="str">
        <f t="shared" si="14"/>
        <v/>
      </c>
      <c r="Q22" t="str">
        <f t="shared" si="3"/>
        <v/>
      </c>
      <c r="R22" t="str">
        <f>IF($C22&lt;=SUM($T$8,$AD$8,$AN$8),'FSE IDs'!$K$4,"")</f>
        <v/>
      </c>
      <c r="S22" t="str">
        <f>IF(OR(ISBLANK('FSE IDs'!C20),C22&gt;$C$11),"",'FSE IDs'!C20)</f>
        <v/>
      </c>
      <c r="T22" t="str">
        <f t="shared" si="4"/>
        <v/>
      </c>
      <c r="U22" t="str">
        <f t="shared" si="5"/>
        <v/>
      </c>
      <c r="V22" t="str">
        <f t="shared" si="6"/>
        <v/>
      </c>
      <c r="W22" t="str">
        <f t="shared" si="7"/>
        <v/>
      </c>
      <c r="X22" t="str">
        <f t="shared" si="8"/>
        <v/>
      </c>
      <c r="Y22" t="str">
        <f t="shared" si="9"/>
        <v/>
      </c>
      <c r="Z22" t="str">
        <f t="shared" si="10"/>
        <v/>
      </c>
      <c r="AA22" t="str">
        <f t="shared" si="11"/>
        <v/>
      </c>
      <c r="AB22" t="str">
        <f t="shared" si="12"/>
        <v/>
      </c>
      <c r="AC22" t="str">
        <f>IF($C22&lt;=SUM($T$8,$AD$8,$AN$8),VLOOKUP('FSE IDs'!I20,'HIDE - Lists'!A37:B105,2,FALSE),"")</f>
        <v/>
      </c>
    </row>
    <row r="23" spans="3:29">
      <c r="C23">
        <v>12</v>
      </c>
      <c r="D23" t="str">
        <f t="shared" si="13"/>
        <v/>
      </c>
      <c r="E23" t="str">
        <f t="shared" si="13"/>
        <v/>
      </c>
      <c r="F23" t="str">
        <f t="shared" si="13"/>
        <v/>
      </c>
      <c r="G23" t="str">
        <f t="shared" si="13"/>
        <v/>
      </c>
      <c r="H23" t="str">
        <f t="shared" si="13"/>
        <v/>
      </c>
      <c r="I23" t="str">
        <f t="shared" si="13"/>
        <v/>
      </c>
      <c r="J23" t="str">
        <f t="shared" si="1"/>
        <v/>
      </c>
      <c r="K23" t="str">
        <f t="shared" si="1"/>
        <v/>
      </c>
      <c r="L23" t="str">
        <f t="shared" si="14"/>
        <v/>
      </c>
      <c r="M23" t="str">
        <f t="shared" si="14"/>
        <v/>
      </c>
      <c r="N23" t="str">
        <f t="shared" si="14"/>
        <v/>
      </c>
      <c r="O23" t="str">
        <f t="shared" si="14"/>
        <v/>
      </c>
      <c r="P23" t="str">
        <f t="shared" si="14"/>
        <v/>
      </c>
      <c r="Q23" t="str">
        <f t="shared" si="3"/>
        <v/>
      </c>
      <c r="R23" t="str">
        <f>IF($C23&lt;=SUM($T$8,$AD$8,$AN$8),'FSE IDs'!$K$4,"")</f>
        <v/>
      </c>
      <c r="S23" t="str">
        <f>IF(OR(ISBLANK('FSE IDs'!C21),C23&gt;$C$11),"",'FSE IDs'!C21)</f>
        <v/>
      </c>
      <c r="T23" t="str">
        <f t="shared" si="4"/>
        <v/>
      </c>
      <c r="U23" t="str">
        <f t="shared" si="5"/>
        <v/>
      </c>
      <c r="V23" t="str">
        <f t="shared" si="6"/>
        <v/>
      </c>
      <c r="W23" t="str">
        <f t="shared" si="7"/>
        <v/>
      </c>
      <c r="X23" t="str">
        <f t="shared" si="8"/>
        <v/>
      </c>
      <c r="Y23" t="str">
        <f t="shared" si="9"/>
        <v/>
      </c>
      <c r="Z23" t="str">
        <f t="shared" si="10"/>
        <v/>
      </c>
      <c r="AA23" t="str">
        <f t="shared" si="11"/>
        <v/>
      </c>
      <c r="AB23" t="str">
        <f t="shared" si="12"/>
        <v/>
      </c>
      <c r="AC23" t="str">
        <f>IF($C23&lt;=SUM($T$8,$AD$8,$AN$8),VLOOKUP('FSE IDs'!I21,'HIDE - Lists'!A38:B106,2,FALSE),"")</f>
        <v/>
      </c>
    </row>
    <row r="24" spans="3:29">
      <c r="C24">
        <v>13</v>
      </c>
      <c r="D24" t="str">
        <f t="shared" si="13"/>
        <v/>
      </c>
      <c r="E24" t="str">
        <f t="shared" si="13"/>
        <v/>
      </c>
      <c r="F24" t="str">
        <f t="shared" si="13"/>
        <v/>
      </c>
      <c r="G24" t="str">
        <f t="shared" si="13"/>
        <v/>
      </c>
      <c r="H24" t="str">
        <f t="shared" si="13"/>
        <v/>
      </c>
      <c r="I24" t="str">
        <f t="shared" si="13"/>
        <v/>
      </c>
      <c r="J24" t="str">
        <f t="shared" si="1"/>
        <v/>
      </c>
      <c r="K24" t="str">
        <f t="shared" si="1"/>
        <v/>
      </c>
      <c r="L24" t="str">
        <f t="shared" si="14"/>
        <v/>
      </c>
      <c r="M24" t="str">
        <f t="shared" si="14"/>
        <v/>
      </c>
      <c r="N24" t="str">
        <f t="shared" si="14"/>
        <v/>
      </c>
      <c r="O24" t="str">
        <f t="shared" si="14"/>
        <v/>
      </c>
      <c r="P24" t="str">
        <f t="shared" si="14"/>
        <v/>
      </c>
      <c r="Q24" t="str">
        <f t="shared" si="3"/>
        <v/>
      </c>
      <c r="R24" t="str">
        <f>IF($C24&lt;=SUM($T$8,$AD$8,$AN$8),'FSE IDs'!$K$4,"")</f>
        <v/>
      </c>
      <c r="S24" t="str">
        <f>IF(OR(ISBLANK('FSE IDs'!C22),C24&gt;$C$11),"",'FSE IDs'!C22)</f>
        <v/>
      </c>
      <c r="T24" t="str">
        <f t="shared" si="4"/>
        <v/>
      </c>
      <c r="U24" t="str">
        <f t="shared" si="5"/>
        <v/>
      </c>
      <c r="V24" t="str">
        <f t="shared" si="6"/>
        <v/>
      </c>
      <c r="W24" t="str">
        <f t="shared" si="7"/>
        <v/>
      </c>
      <c r="X24" t="str">
        <f t="shared" si="8"/>
        <v/>
      </c>
      <c r="Y24" t="str">
        <f t="shared" si="9"/>
        <v/>
      </c>
      <c r="Z24" t="str">
        <f t="shared" si="10"/>
        <v/>
      </c>
      <c r="AA24" t="str">
        <f t="shared" si="11"/>
        <v/>
      </c>
      <c r="AB24" t="str">
        <f t="shared" si="12"/>
        <v/>
      </c>
      <c r="AC24" t="str">
        <f>IF($C24&lt;=SUM($T$8,$AD$8,$AN$8),VLOOKUP('FSE IDs'!I22,'HIDE - Lists'!A39:B107,2,FALSE),"")</f>
        <v/>
      </c>
    </row>
    <row r="25" spans="3:29">
      <c r="C25">
        <v>14</v>
      </c>
      <c r="D25" t="str">
        <f t="shared" si="13"/>
        <v/>
      </c>
      <c r="E25" t="str">
        <f t="shared" si="13"/>
        <v/>
      </c>
      <c r="F25" t="str">
        <f t="shared" si="13"/>
        <v/>
      </c>
      <c r="G25" t="str">
        <f t="shared" si="13"/>
        <v/>
      </c>
      <c r="H25" t="str">
        <f t="shared" si="13"/>
        <v/>
      </c>
      <c r="I25" t="str">
        <f t="shared" si="13"/>
        <v/>
      </c>
      <c r="J25" t="str">
        <f t="shared" si="1"/>
        <v/>
      </c>
      <c r="K25" t="str">
        <f t="shared" si="1"/>
        <v/>
      </c>
      <c r="L25" t="str">
        <f t="shared" si="14"/>
        <v/>
      </c>
      <c r="M25" t="str">
        <f t="shared" si="14"/>
        <v/>
      </c>
      <c r="N25" t="str">
        <f t="shared" si="14"/>
        <v/>
      </c>
      <c r="O25" t="str">
        <f t="shared" si="14"/>
        <v/>
      </c>
      <c r="P25" t="str">
        <f t="shared" si="14"/>
        <v/>
      </c>
      <c r="Q25" t="str">
        <f t="shared" si="3"/>
        <v/>
      </c>
      <c r="R25" t="str">
        <f>IF($C25&lt;=SUM($T$8,$AD$8,$AN$8),'FSE IDs'!$K$4,"")</f>
        <v/>
      </c>
      <c r="S25" t="str">
        <f>IF(OR(ISBLANK('FSE IDs'!C23),C25&gt;$C$11),"",'FSE IDs'!C23)</f>
        <v/>
      </c>
      <c r="T25" t="str">
        <f t="shared" si="4"/>
        <v/>
      </c>
      <c r="U25" t="str">
        <f t="shared" si="5"/>
        <v/>
      </c>
      <c r="V25" t="str">
        <f t="shared" si="6"/>
        <v/>
      </c>
      <c r="W25" t="str">
        <f t="shared" si="7"/>
        <v/>
      </c>
      <c r="X25" t="str">
        <f t="shared" si="8"/>
        <v/>
      </c>
      <c r="Y25" t="str">
        <f t="shared" si="9"/>
        <v/>
      </c>
      <c r="Z25" t="str">
        <f t="shared" si="10"/>
        <v/>
      </c>
      <c r="AA25" t="str">
        <f t="shared" si="11"/>
        <v/>
      </c>
      <c r="AB25" t="str">
        <f t="shared" si="12"/>
        <v/>
      </c>
      <c r="AC25" t="str">
        <f>IF($C25&lt;=SUM($T$8,$AD$8,$AN$8),VLOOKUP('FSE IDs'!I23,'HIDE - Lists'!A40:B108,2,FALSE),"")</f>
        <v/>
      </c>
    </row>
    <row r="26" spans="3:29">
      <c r="C26">
        <v>15</v>
      </c>
      <c r="D26" t="str">
        <f t="shared" si="13"/>
        <v/>
      </c>
      <c r="E26" t="str">
        <f t="shared" si="13"/>
        <v/>
      </c>
      <c r="F26" t="str">
        <f t="shared" si="13"/>
        <v/>
      </c>
      <c r="G26" t="str">
        <f t="shared" si="13"/>
        <v/>
      </c>
      <c r="H26" t="str">
        <f t="shared" si="13"/>
        <v/>
      </c>
      <c r="I26" t="str">
        <f t="shared" si="13"/>
        <v/>
      </c>
      <c r="J26" t="str">
        <f t="shared" si="1"/>
        <v/>
      </c>
      <c r="K26" t="str">
        <f t="shared" si="1"/>
        <v/>
      </c>
      <c r="L26" t="str">
        <f t="shared" si="14"/>
        <v/>
      </c>
      <c r="M26" t="str">
        <f t="shared" si="14"/>
        <v/>
      </c>
      <c r="N26" t="str">
        <f t="shared" si="14"/>
        <v/>
      </c>
      <c r="O26" t="str">
        <f t="shared" si="14"/>
        <v/>
      </c>
      <c r="P26" t="str">
        <f t="shared" si="14"/>
        <v/>
      </c>
      <c r="Q26" t="str">
        <f t="shared" si="3"/>
        <v/>
      </c>
      <c r="R26" t="str">
        <f>IF($C26&lt;=SUM($T$8,$AD$8,$AN$8),'FSE IDs'!$K$4,"")</f>
        <v/>
      </c>
      <c r="S26" t="str">
        <f>IF(OR(ISBLANK('FSE IDs'!C24),C26&gt;$C$11),"",'FSE IDs'!C24)</f>
        <v/>
      </c>
      <c r="T26" t="str">
        <f t="shared" si="4"/>
        <v/>
      </c>
      <c r="U26" t="str">
        <f t="shared" si="5"/>
        <v/>
      </c>
      <c r="V26" t="str">
        <f t="shared" si="6"/>
        <v/>
      </c>
      <c r="W26" t="str">
        <f t="shared" si="7"/>
        <v/>
      </c>
      <c r="X26" t="str">
        <f t="shared" si="8"/>
        <v/>
      </c>
      <c r="Y26" t="str">
        <f t="shared" si="9"/>
        <v/>
      </c>
      <c r="Z26" t="str">
        <f t="shared" si="10"/>
        <v/>
      </c>
      <c r="AA26" t="str">
        <f t="shared" si="11"/>
        <v/>
      </c>
      <c r="AB26" t="str">
        <f t="shared" si="12"/>
        <v/>
      </c>
      <c r="AC26" t="str">
        <f>IF($C26&lt;=SUM($T$8,$AD$8,$AN$8),VLOOKUP('FSE IDs'!I24,'HIDE - Lists'!A41:B109,2,FALSE),"")</f>
        <v/>
      </c>
    </row>
    <row r="27" spans="3:29">
      <c r="C27">
        <v>16</v>
      </c>
      <c r="D27" t="str">
        <f t="shared" si="13"/>
        <v/>
      </c>
      <c r="E27" t="str">
        <f t="shared" si="13"/>
        <v/>
      </c>
      <c r="F27" t="str">
        <f t="shared" si="13"/>
        <v/>
      </c>
      <c r="G27" t="str">
        <f t="shared" si="13"/>
        <v/>
      </c>
      <c r="H27" t="str">
        <f t="shared" si="13"/>
        <v/>
      </c>
      <c r="I27" t="str">
        <f t="shared" si="13"/>
        <v/>
      </c>
      <c r="J27" t="str">
        <f t="shared" si="1"/>
        <v/>
      </c>
      <c r="K27" t="str">
        <f t="shared" si="1"/>
        <v/>
      </c>
      <c r="L27" t="str">
        <f t="shared" si="14"/>
        <v/>
      </c>
      <c r="M27" t="str">
        <f t="shared" si="14"/>
        <v/>
      </c>
      <c r="N27" t="str">
        <f t="shared" si="14"/>
        <v/>
      </c>
      <c r="O27" t="str">
        <f t="shared" si="14"/>
        <v/>
      </c>
      <c r="P27" t="str">
        <f t="shared" si="14"/>
        <v/>
      </c>
      <c r="Q27" t="str">
        <f t="shared" si="3"/>
        <v/>
      </c>
      <c r="R27" t="str">
        <f>IF($C27&lt;=SUM($T$8,$AD$8,$AN$8),'FSE IDs'!$K$4,"")</f>
        <v/>
      </c>
      <c r="S27" t="str">
        <f>IF(OR(ISBLANK('FSE IDs'!C25),C27&gt;$C$11),"",'FSE IDs'!C25)</f>
        <v/>
      </c>
      <c r="T27" t="str">
        <f t="shared" si="4"/>
        <v/>
      </c>
      <c r="U27" t="str">
        <f t="shared" si="5"/>
        <v/>
      </c>
      <c r="V27" t="str">
        <f t="shared" si="6"/>
        <v/>
      </c>
      <c r="W27" t="str">
        <f t="shared" si="7"/>
        <v/>
      </c>
      <c r="X27" t="str">
        <f t="shared" si="8"/>
        <v/>
      </c>
      <c r="Y27" t="str">
        <f t="shared" si="9"/>
        <v/>
      </c>
      <c r="Z27" t="str">
        <f t="shared" si="10"/>
        <v/>
      </c>
      <c r="AA27" t="str">
        <f t="shared" si="11"/>
        <v/>
      </c>
      <c r="AB27" t="str">
        <f t="shared" si="12"/>
        <v/>
      </c>
      <c r="AC27" t="str">
        <f>IF($C27&lt;=SUM($T$8,$AD$8,$AN$8),VLOOKUP('FSE IDs'!I25,'HIDE - Lists'!A42:B110,2,FALSE),"")</f>
        <v/>
      </c>
    </row>
    <row r="28" spans="3:29">
      <c r="C28">
        <v>17</v>
      </c>
      <c r="D28" t="str">
        <f t="shared" si="13"/>
        <v/>
      </c>
      <c r="E28" t="str">
        <f t="shared" si="13"/>
        <v/>
      </c>
      <c r="F28" t="str">
        <f t="shared" si="13"/>
        <v/>
      </c>
      <c r="G28" t="str">
        <f t="shared" si="13"/>
        <v/>
      </c>
      <c r="H28" t="str">
        <f t="shared" si="13"/>
        <v/>
      </c>
      <c r="I28" t="str">
        <f t="shared" si="13"/>
        <v/>
      </c>
      <c r="J28" t="str">
        <f t="shared" si="1"/>
        <v/>
      </c>
      <c r="K28" t="str">
        <f t="shared" si="1"/>
        <v/>
      </c>
      <c r="L28" t="str">
        <f t="shared" si="14"/>
        <v/>
      </c>
      <c r="M28" t="str">
        <f t="shared" si="14"/>
        <v/>
      </c>
      <c r="N28" t="str">
        <f t="shared" si="14"/>
        <v/>
      </c>
      <c r="O28" t="str">
        <f t="shared" si="14"/>
        <v/>
      </c>
      <c r="P28" t="str">
        <f t="shared" si="14"/>
        <v/>
      </c>
      <c r="Q28" t="str">
        <f t="shared" si="3"/>
        <v/>
      </c>
      <c r="R28" t="str">
        <f>IF($C28&lt;=SUM($T$8,$AD$8,$AN$8),'FSE IDs'!$K$4,"")</f>
        <v/>
      </c>
      <c r="S28" t="str">
        <f>IF(OR(ISBLANK('FSE IDs'!C26),C28&gt;$C$11),"",'FSE IDs'!C26)</f>
        <v/>
      </c>
      <c r="T28" t="str">
        <f t="shared" si="4"/>
        <v/>
      </c>
      <c r="U28" t="str">
        <f t="shared" si="5"/>
        <v/>
      </c>
      <c r="V28" t="str">
        <f t="shared" si="6"/>
        <v/>
      </c>
      <c r="W28" t="str">
        <f t="shared" si="7"/>
        <v/>
      </c>
      <c r="X28" t="str">
        <f t="shared" si="8"/>
        <v/>
      </c>
      <c r="Y28" t="str">
        <f t="shared" si="9"/>
        <v/>
      </c>
      <c r="Z28" t="str">
        <f t="shared" si="10"/>
        <v/>
      </c>
      <c r="AA28" t="str">
        <f t="shared" si="11"/>
        <v/>
      </c>
      <c r="AB28" t="str">
        <f t="shared" si="12"/>
        <v/>
      </c>
      <c r="AC28" t="str">
        <f>IF($C28&lt;=SUM($T$8,$AD$8,$AN$8),VLOOKUP('FSE IDs'!I26,'HIDE - Lists'!A43:B111,2,FALSE),"")</f>
        <v/>
      </c>
    </row>
    <row r="29" spans="3:29">
      <c r="C29">
        <v>18</v>
      </c>
      <c r="D29" t="str">
        <f t="shared" si="13"/>
        <v/>
      </c>
      <c r="E29" t="str">
        <f t="shared" si="13"/>
        <v/>
      </c>
      <c r="F29" t="str">
        <f t="shared" si="13"/>
        <v/>
      </c>
      <c r="G29" t="str">
        <f t="shared" si="13"/>
        <v/>
      </c>
      <c r="H29" t="str">
        <f t="shared" si="13"/>
        <v/>
      </c>
      <c r="I29" t="str">
        <f t="shared" si="13"/>
        <v/>
      </c>
      <c r="J29" t="str">
        <f t="shared" si="1"/>
        <v/>
      </c>
      <c r="K29" t="str">
        <f t="shared" si="1"/>
        <v/>
      </c>
      <c r="L29" t="str">
        <f t="shared" si="14"/>
        <v/>
      </c>
      <c r="M29" t="str">
        <f t="shared" si="14"/>
        <v/>
      </c>
      <c r="N29" t="str">
        <f t="shared" si="14"/>
        <v/>
      </c>
      <c r="O29" t="str">
        <f t="shared" si="14"/>
        <v/>
      </c>
      <c r="P29" t="str">
        <f t="shared" si="14"/>
        <v/>
      </c>
      <c r="Q29" t="str">
        <f t="shared" si="3"/>
        <v/>
      </c>
      <c r="R29" t="str">
        <f>IF($C29&lt;=SUM($T$8,$AD$8,$AN$8),'FSE IDs'!$K$4,"")</f>
        <v/>
      </c>
      <c r="S29" t="str">
        <f>IF(OR(ISBLANK('FSE IDs'!C27),C29&gt;$C$11),"",'FSE IDs'!C27)</f>
        <v/>
      </c>
      <c r="T29" t="str">
        <f t="shared" si="4"/>
        <v/>
      </c>
      <c r="U29" t="str">
        <f t="shared" si="5"/>
        <v/>
      </c>
      <c r="V29" t="str">
        <f t="shared" si="6"/>
        <v/>
      </c>
      <c r="W29" t="str">
        <f t="shared" si="7"/>
        <v/>
      </c>
      <c r="X29" t="str">
        <f t="shared" si="8"/>
        <v/>
      </c>
      <c r="Y29" t="str">
        <f t="shared" si="9"/>
        <v/>
      </c>
      <c r="Z29" t="str">
        <f t="shared" si="10"/>
        <v/>
      </c>
      <c r="AA29" t="str">
        <f t="shared" si="11"/>
        <v/>
      </c>
      <c r="AB29" t="str">
        <f t="shared" si="12"/>
        <v/>
      </c>
      <c r="AC29" t="str">
        <f>IF($C29&lt;=SUM($T$8,$AD$8,$AN$8),VLOOKUP('FSE IDs'!I27,'HIDE - Lists'!A44:B112,2,FALSE),"")</f>
        <v/>
      </c>
    </row>
    <row r="30" spans="3:29">
      <c r="C30">
        <v>19</v>
      </c>
      <c r="D30" t="str">
        <f t="shared" si="13"/>
        <v/>
      </c>
      <c r="E30" t="str">
        <f t="shared" si="13"/>
        <v/>
      </c>
      <c r="F30" t="str">
        <f t="shared" si="13"/>
        <v/>
      </c>
      <c r="G30" t="str">
        <f t="shared" si="13"/>
        <v/>
      </c>
      <c r="H30" t="str">
        <f t="shared" si="13"/>
        <v/>
      </c>
      <c r="I30" t="str">
        <f t="shared" si="13"/>
        <v/>
      </c>
      <c r="J30" t="str">
        <f t="shared" si="1"/>
        <v/>
      </c>
      <c r="K30" t="str">
        <f t="shared" si="1"/>
        <v/>
      </c>
      <c r="L30" t="str">
        <f t="shared" si="14"/>
        <v/>
      </c>
      <c r="M30" t="str">
        <f t="shared" si="14"/>
        <v/>
      </c>
      <c r="N30" t="str">
        <f t="shared" si="14"/>
        <v/>
      </c>
      <c r="O30" t="str">
        <f t="shared" si="14"/>
        <v/>
      </c>
      <c r="P30" t="str">
        <f t="shared" si="14"/>
        <v/>
      </c>
      <c r="Q30" t="str">
        <f t="shared" si="3"/>
        <v/>
      </c>
      <c r="R30" t="str">
        <f>IF($C30&lt;=SUM($T$8,$AD$8,$AN$8),'FSE IDs'!$K$4,"")</f>
        <v/>
      </c>
      <c r="S30" t="str">
        <f>IF(OR(ISBLANK('FSE IDs'!C28),C30&gt;$C$11),"",'FSE IDs'!C28)</f>
        <v/>
      </c>
      <c r="T30" t="str">
        <f t="shared" si="4"/>
        <v/>
      </c>
      <c r="U30" t="str">
        <f t="shared" si="5"/>
        <v/>
      </c>
      <c r="V30" t="str">
        <f t="shared" si="6"/>
        <v/>
      </c>
      <c r="W30" t="str">
        <f t="shared" si="7"/>
        <v/>
      </c>
      <c r="X30" t="str">
        <f t="shared" si="8"/>
        <v/>
      </c>
      <c r="Y30" t="str">
        <f t="shared" si="9"/>
        <v/>
      </c>
      <c r="Z30" t="str">
        <f t="shared" si="10"/>
        <v/>
      </c>
      <c r="AA30" t="str">
        <f t="shared" si="11"/>
        <v/>
      </c>
      <c r="AB30" t="str">
        <f t="shared" si="12"/>
        <v/>
      </c>
      <c r="AC30" t="str">
        <f>IF($C30&lt;=SUM($T$8,$AD$8,$AN$8),VLOOKUP('FSE IDs'!I28,'HIDE - Lists'!A45:B113,2,FALSE),"")</f>
        <v/>
      </c>
    </row>
    <row r="31" spans="3:29">
      <c r="C31">
        <v>20</v>
      </c>
      <c r="D31" t="str">
        <f t="shared" si="13"/>
        <v/>
      </c>
      <c r="E31" t="str">
        <f t="shared" si="13"/>
        <v/>
      </c>
      <c r="F31" t="str">
        <f t="shared" si="13"/>
        <v/>
      </c>
      <c r="G31" t="str">
        <f t="shared" si="13"/>
        <v/>
      </c>
      <c r="H31" t="str">
        <f t="shared" si="13"/>
        <v/>
      </c>
      <c r="I31" t="str">
        <f t="shared" si="13"/>
        <v/>
      </c>
      <c r="J31" t="str">
        <f t="shared" si="1"/>
        <v/>
      </c>
      <c r="K31" t="str">
        <f t="shared" si="1"/>
        <v/>
      </c>
      <c r="L31" t="str">
        <f t="shared" si="14"/>
        <v/>
      </c>
      <c r="M31" t="str">
        <f t="shared" si="14"/>
        <v/>
      </c>
      <c r="N31" t="str">
        <f t="shared" si="14"/>
        <v/>
      </c>
      <c r="O31" t="str">
        <f t="shared" si="14"/>
        <v/>
      </c>
      <c r="P31" t="str">
        <f t="shared" si="14"/>
        <v/>
      </c>
      <c r="Q31" t="str">
        <f t="shared" si="3"/>
        <v/>
      </c>
      <c r="R31" t="str">
        <f>IF($C31&lt;=SUM($T$8,$AD$8,$AN$8),'FSE IDs'!$K$4,"")</f>
        <v/>
      </c>
      <c r="S31" t="str">
        <f>IF(OR(ISBLANK('FSE IDs'!C29),C31&gt;$C$11),"",'FSE IDs'!C29)</f>
        <v/>
      </c>
      <c r="T31" t="str">
        <f t="shared" si="4"/>
        <v/>
      </c>
      <c r="U31" t="str">
        <f t="shared" si="5"/>
        <v/>
      </c>
      <c r="V31" t="str">
        <f t="shared" si="6"/>
        <v/>
      </c>
      <c r="W31" t="str">
        <f t="shared" si="7"/>
        <v/>
      </c>
      <c r="X31" t="str">
        <f t="shared" si="8"/>
        <v/>
      </c>
      <c r="Y31" t="str">
        <f t="shared" si="9"/>
        <v/>
      </c>
      <c r="Z31" t="str">
        <f t="shared" si="10"/>
        <v/>
      </c>
      <c r="AA31" t="str">
        <f t="shared" si="11"/>
        <v/>
      </c>
      <c r="AB31" t="str">
        <f t="shared" si="12"/>
        <v/>
      </c>
      <c r="AC31" t="str">
        <f>IF($C31&lt;=SUM($T$8,$AD$8,$AN$8),VLOOKUP('FSE IDs'!I29,'HIDE - Lists'!A46:B114,2,FALSE),"")</f>
        <v/>
      </c>
    </row>
    <row r="32" spans="3:29">
      <c r="C32">
        <v>21</v>
      </c>
      <c r="D32" t="str">
        <f t="shared" ref="D32:I41" si="15">IF($C32&lt;=SUM($T$8,$AD$8,$AN$8),D$8,"")</f>
        <v/>
      </c>
      <c r="E32" t="str">
        <f t="shared" si="15"/>
        <v/>
      </c>
      <c r="F32" t="str">
        <f t="shared" si="15"/>
        <v/>
      </c>
      <c r="G32" t="str">
        <f t="shared" si="15"/>
        <v/>
      </c>
      <c r="H32" t="str">
        <f t="shared" si="15"/>
        <v/>
      </c>
      <c r="I32" t="str">
        <f t="shared" si="15"/>
        <v/>
      </c>
      <c r="J32" t="str">
        <f t="shared" ref="J32:K51" si="16">IF($C32&lt;=SUM($T$8,$AD$8,$AN$8),J$8*1,"")</f>
        <v/>
      </c>
      <c r="K32" t="str">
        <f t="shared" si="16"/>
        <v/>
      </c>
      <c r="L32" t="str">
        <f t="shared" ref="L32:P41" si="17">IF($C32&lt;=SUM($T$8,$AD$8,$AN$8),L$8,"")</f>
        <v/>
      </c>
      <c r="M32" t="str">
        <f t="shared" si="17"/>
        <v/>
      </c>
      <c r="N32" t="str">
        <f t="shared" si="17"/>
        <v/>
      </c>
      <c r="O32" t="str">
        <f t="shared" si="17"/>
        <v/>
      </c>
      <c r="P32" t="str">
        <f t="shared" si="17"/>
        <v/>
      </c>
      <c r="Q32" t="str">
        <f t="shared" si="3"/>
        <v/>
      </c>
      <c r="R32" t="str">
        <f>IF($C32&lt;=SUM($T$8,$AD$8,$AN$8),'FSE IDs'!$K$4,"")</f>
        <v/>
      </c>
      <c r="S32" t="str">
        <f>IF(OR(ISBLANK('FSE IDs'!C30),C32&gt;$C$11),"",'FSE IDs'!C30)</f>
        <v/>
      </c>
      <c r="T32" t="str">
        <f t="shared" si="4"/>
        <v/>
      </c>
      <c r="U32" t="str">
        <f t="shared" si="5"/>
        <v/>
      </c>
      <c r="V32" t="str">
        <f t="shared" si="6"/>
        <v/>
      </c>
      <c r="W32" t="str">
        <f t="shared" si="7"/>
        <v/>
      </c>
      <c r="X32" t="str">
        <f t="shared" si="8"/>
        <v/>
      </c>
      <c r="Y32" t="str">
        <f t="shared" si="9"/>
        <v/>
      </c>
      <c r="Z32" t="str">
        <f t="shared" si="10"/>
        <v/>
      </c>
      <c r="AA32" t="str">
        <f t="shared" si="11"/>
        <v/>
      </c>
      <c r="AB32" t="str">
        <f t="shared" si="12"/>
        <v/>
      </c>
      <c r="AC32" t="str">
        <f>IF($C32&lt;=SUM($T$8,$AD$8,$AN$8),VLOOKUP('FSE IDs'!I30,'HIDE - Lists'!A47:B115,2,FALSE),"")</f>
        <v/>
      </c>
    </row>
    <row r="33" spans="3:29">
      <c r="C33">
        <v>22</v>
      </c>
      <c r="D33" t="str">
        <f t="shared" si="15"/>
        <v/>
      </c>
      <c r="E33" t="str">
        <f t="shared" si="15"/>
        <v/>
      </c>
      <c r="F33" t="str">
        <f t="shared" si="15"/>
        <v/>
      </c>
      <c r="G33" t="str">
        <f t="shared" si="15"/>
        <v/>
      </c>
      <c r="H33" t="str">
        <f t="shared" si="15"/>
        <v/>
      </c>
      <c r="I33" t="str">
        <f t="shared" si="15"/>
        <v/>
      </c>
      <c r="J33" t="str">
        <f t="shared" si="16"/>
        <v/>
      </c>
      <c r="K33" t="str">
        <f t="shared" si="16"/>
        <v/>
      </c>
      <c r="L33" t="str">
        <f t="shared" si="17"/>
        <v/>
      </c>
      <c r="M33" t="str">
        <f t="shared" si="17"/>
        <v/>
      </c>
      <c r="N33" t="str">
        <f t="shared" si="17"/>
        <v/>
      </c>
      <c r="O33" t="str">
        <f t="shared" si="17"/>
        <v/>
      </c>
      <c r="P33" t="str">
        <f t="shared" si="17"/>
        <v/>
      </c>
      <c r="Q33" t="str">
        <f t="shared" si="3"/>
        <v/>
      </c>
      <c r="R33" t="str">
        <f>IF($C33&lt;=SUM($T$8,$AD$8,$AN$8),'FSE IDs'!$K$4,"")</f>
        <v/>
      </c>
      <c r="S33" t="str">
        <f>IF(OR(ISBLANK('FSE IDs'!C31),C33&gt;$C$11),"",'FSE IDs'!C31)</f>
        <v/>
      </c>
      <c r="T33" t="str">
        <f t="shared" si="4"/>
        <v/>
      </c>
      <c r="U33" t="str">
        <f t="shared" si="5"/>
        <v/>
      </c>
      <c r="V33" t="str">
        <f t="shared" si="6"/>
        <v/>
      </c>
      <c r="W33" t="str">
        <f t="shared" si="7"/>
        <v/>
      </c>
      <c r="X33" t="str">
        <f t="shared" si="8"/>
        <v/>
      </c>
      <c r="Y33" t="str">
        <f t="shared" si="9"/>
        <v/>
      </c>
      <c r="Z33" t="str">
        <f t="shared" si="10"/>
        <v/>
      </c>
      <c r="AA33" t="str">
        <f t="shared" si="11"/>
        <v/>
      </c>
      <c r="AB33" t="str">
        <f t="shared" si="12"/>
        <v/>
      </c>
      <c r="AC33" t="str">
        <f>IF($C33&lt;=SUM($T$8,$AD$8,$AN$8),VLOOKUP('FSE IDs'!I31,'HIDE - Lists'!A48:B116,2,FALSE),"")</f>
        <v/>
      </c>
    </row>
    <row r="34" spans="3:29">
      <c r="C34">
        <v>23</v>
      </c>
      <c r="D34" t="str">
        <f t="shared" si="15"/>
        <v/>
      </c>
      <c r="E34" t="str">
        <f t="shared" si="15"/>
        <v/>
      </c>
      <c r="F34" t="str">
        <f t="shared" si="15"/>
        <v/>
      </c>
      <c r="G34" t="str">
        <f t="shared" si="15"/>
        <v/>
      </c>
      <c r="H34" t="str">
        <f t="shared" si="15"/>
        <v/>
      </c>
      <c r="I34" t="str">
        <f t="shared" si="15"/>
        <v/>
      </c>
      <c r="J34" t="str">
        <f t="shared" si="16"/>
        <v/>
      </c>
      <c r="K34" t="str">
        <f t="shared" si="16"/>
        <v/>
      </c>
      <c r="L34" t="str">
        <f t="shared" si="17"/>
        <v/>
      </c>
      <c r="M34" t="str">
        <f t="shared" si="17"/>
        <v/>
      </c>
      <c r="N34" t="str">
        <f t="shared" si="17"/>
        <v/>
      </c>
      <c r="O34" t="str">
        <f t="shared" si="17"/>
        <v/>
      </c>
      <c r="P34" t="str">
        <f t="shared" si="17"/>
        <v/>
      </c>
      <c r="Q34" t="str">
        <f t="shared" si="3"/>
        <v/>
      </c>
      <c r="R34" t="str">
        <f>IF($C34&lt;=SUM($T$8,$AD$8,$AN$8),'FSE IDs'!$K$4,"")</f>
        <v/>
      </c>
      <c r="S34" t="str">
        <f>IF(OR(ISBLANK('FSE IDs'!C32),C34&gt;$C$11),"",'FSE IDs'!C32)</f>
        <v/>
      </c>
      <c r="T34" t="str">
        <f t="shared" si="4"/>
        <v/>
      </c>
      <c r="U34" t="str">
        <f t="shared" si="5"/>
        <v/>
      </c>
      <c r="V34" t="str">
        <f t="shared" si="6"/>
        <v/>
      </c>
      <c r="W34" t="str">
        <f t="shared" si="7"/>
        <v/>
      </c>
      <c r="X34" t="str">
        <f t="shared" si="8"/>
        <v/>
      </c>
      <c r="Y34" t="str">
        <f t="shared" si="9"/>
        <v/>
      </c>
      <c r="Z34" t="str">
        <f t="shared" si="10"/>
        <v/>
      </c>
      <c r="AA34" t="str">
        <f t="shared" si="11"/>
        <v/>
      </c>
      <c r="AB34" t="str">
        <f t="shared" si="12"/>
        <v/>
      </c>
      <c r="AC34" t="str">
        <f>IF($C34&lt;=SUM($T$8,$AD$8,$AN$8),VLOOKUP('FSE IDs'!I32,'HIDE - Lists'!A49:B117,2,FALSE),"")</f>
        <v/>
      </c>
    </row>
    <row r="35" spans="3:29">
      <c r="C35">
        <v>24</v>
      </c>
      <c r="D35" t="str">
        <f t="shared" si="15"/>
        <v/>
      </c>
      <c r="E35" t="str">
        <f t="shared" si="15"/>
        <v/>
      </c>
      <c r="F35" t="str">
        <f t="shared" si="15"/>
        <v/>
      </c>
      <c r="G35" t="str">
        <f t="shared" si="15"/>
        <v/>
      </c>
      <c r="H35" t="str">
        <f t="shared" si="15"/>
        <v/>
      </c>
      <c r="I35" t="str">
        <f t="shared" si="15"/>
        <v/>
      </c>
      <c r="J35" t="str">
        <f t="shared" si="16"/>
        <v/>
      </c>
      <c r="K35" t="str">
        <f t="shared" si="16"/>
        <v/>
      </c>
      <c r="L35" t="str">
        <f t="shared" si="17"/>
        <v/>
      </c>
      <c r="M35" t="str">
        <f t="shared" si="17"/>
        <v/>
      </c>
      <c r="N35" t="str">
        <f t="shared" si="17"/>
        <v/>
      </c>
      <c r="O35" t="str">
        <f t="shared" si="17"/>
        <v/>
      </c>
      <c r="P35" t="str">
        <f t="shared" si="17"/>
        <v/>
      </c>
      <c r="Q35" t="str">
        <f t="shared" si="3"/>
        <v/>
      </c>
      <c r="R35" t="str">
        <f>IF($C35&lt;=SUM($T$8,$AD$8,$AN$8),'FSE IDs'!$K$4,"")</f>
        <v/>
      </c>
      <c r="S35" t="str">
        <f>IF(OR(ISBLANK('FSE IDs'!C33),C35&gt;$C$11),"",'FSE IDs'!C33)</f>
        <v/>
      </c>
      <c r="T35" t="str">
        <f t="shared" si="4"/>
        <v/>
      </c>
      <c r="U35" t="str">
        <f t="shared" si="5"/>
        <v/>
      </c>
      <c r="V35" t="str">
        <f t="shared" si="6"/>
        <v/>
      </c>
      <c r="W35" t="str">
        <f t="shared" si="7"/>
        <v/>
      </c>
      <c r="X35" t="str">
        <f t="shared" si="8"/>
        <v/>
      </c>
      <c r="Y35" t="str">
        <f t="shared" si="9"/>
        <v/>
      </c>
      <c r="Z35" t="str">
        <f t="shared" si="10"/>
        <v/>
      </c>
      <c r="AA35" t="str">
        <f t="shared" si="11"/>
        <v/>
      </c>
      <c r="AB35" t="str">
        <f t="shared" si="12"/>
        <v/>
      </c>
      <c r="AC35" t="str">
        <f>IF($C35&lt;=SUM($T$8,$AD$8,$AN$8),VLOOKUP('FSE IDs'!I33,'HIDE - Lists'!A50:B118,2,FALSE),"")</f>
        <v/>
      </c>
    </row>
    <row r="36" spans="3:29">
      <c r="C36">
        <v>25</v>
      </c>
      <c r="D36" t="str">
        <f t="shared" si="15"/>
        <v/>
      </c>
      <c r="E36" t="str">
        <f t="shared" si="15"/>
        <v/>
      </c>
      <c r="F36" t="str">
        <f t="shared" si="15"/>
        <v/>
      </c>
      <c r="G36" t="str">
        <f t="shared" si="15"/>
        <v/>
      </c>
      <c r="H36" t="str">
        <f t="shared" si="15"/>
        <v/>
      </c>
      <c r="I36" t="str">
        <f t="shared" si="15"/>
        <v/>
      </c>
      <c r="J36" t="str">
        <f t="shared" si="16"/>
        <v/>
      </c>
      <c r="K36" t="str">
        <f t="shared" si="16"/>
        <v/>
      </c>
      <c r="L36" t="str">
        <f t="shared" si="17"/>
        <v/>
      </c>
      <c r="M36" t="str">
        <f t="shared" si="17"/>
        <v/>
      </c>
      <c r="N36" t="str">
        <f t="shared" si="17"/>
        <v/>
      </c>
      <c r="O36" t="str">
        <f t="shared" si="17"/>
        <v/>
      </c>
      <c r="P36" t="str">
        <f t="shared" si="17"/>
        <v/>
      </c>
      <c r="Q36" t="str">
        <f t="shared" si="3"/>
        <v/>
      </c>
      <c r="R36" t="str">
        <f>IF($C36&lt;=SUM($T$8,$AD$8,$AN$8),'FSE IDs'!$K$4,"")</f>
        <v/>
      </c>
      <c r="S36" t="str">
        <f>IF(OR(ISBLANK('FSE IDs'!C34),C36&gt;$C$11),"",'FSE IDs'!C34)</f>
        <v/>
      </c>
      <c r="T36" t="str">
        <f t="shared" si="4"/>
        <v/>
      </c>
      <c r="U36" t="str">
        <f t="shared" si="5"/>
        <v/>
      </c>
      <c r="V36" t="str">
        <f t="shared" si="6"/>
        <v/>
      </c>
      <c r="W36" t="str">
        <f t="shared" si="7"/>
        <v/>
      </c>
      <c r="X36" t="str">
        <f t="shared" si="8"/>
        <v/>
      </c>
      <c r="Y36" t="str">
        <f t="shared" si="9"/>
        <v/>
      </c>
      <c r="Z36" t="str">
        <f t="shared" si="10"/>
        <v/>
      </c>
      <c r="AA36" t="str">
        <f t="shared" si="11"/>
        <v/>
      </c>
      <c r="AB36" t="str">
        <f t="shared" si="12"/>
        <v/>
      </c>
      <c r="AC36" t="str">
        <f>IF($C36&lt;=SUM($T$8,$AD$8,$AN$8),VLOOKUP('FSE IDs'!I34,'HIDE - Lists'!A51:B119,2,FALSE),"")</f>
        <v/>
      </c>
    </row>
    <row r="37" spans="3:29">
      <c r="C37">
        <v>26</v>
      </c>
      <c r="D37" t="str">
        <f t="shared" si="15"/>
        <v/>
      </c>
      <c r="E37" t="str">
        <f t="shared" si="15"/>
        <v/>
      </c>
      <c r="F37" t="str">
        <f t="shared" si="15"/>
        <v/>
      </c>
      <c r="G37" t="str">
        <f t="shared" si="15"/>
        <v/>
      </c>
      <c r="H37" t="str">
        <f t="shared" si="15"/>
        <v/>
      </c>
      <c r="I37" t="str">
        <f t="shared" si="15"/>
        <v/>
      </c>
      <c r="J37" t="str">
        <f t="shared" si="16"/>
        <v/>
      </c>
      <c r="K37" t="str">
        <f t="shared" si="16"/>
        <v/>
      </c>
      <c r="L37" t="str">
        <f t="shared" si="17"/>
        <v/>
      </c>
      <c r="M37" t="str">
        <f t="shared" si="17"/>
        <v/>
      </c>
      <c r="N37" t="str">
        <f t="shared" si="17"/>
        <v/>
      </c>
      <c r="O37" t="str">
        <f t="shared" si="17"/>
        <v/>
      </c>
      <c r="P37" t="str">
        <f t="shared" si="17"/>
        <v/>
      </c>
      <c r="Q37" t="str">
        <f t="shared" si="3"/>
        <v/>
      </c>
      <c r="R37" t="str">
        <f>IF($C37&lt;=SUM($T$8,$AD$8,$AN$8),'FSE IDs'!$K$4,"")</f>
        <v/>
      </c>
      <c r="S37" t="str">
        <f>IF(OR(ISBLANK('FSE IDs'!C35),C37&gt;$C$11),"",'FSE IDs'!C35)</f>
        <v/>
      </c>
      <c r="T37" t="str">
        <f t="shared" si="4"/>
        <v/>
      </c>
      <c r="U37" t="str">
        <f t="shared" si="5"/>
        <v/>
      </c>
      <c r="V37" t="str">
        <f t="shared" si="6"/>
        <v/>
      </c>
      <c r="W37" t="str">
        <f t="shared" si="7"/>
        <v/>
      </c>
      <c r="X37" t="str">
        <f t="shared" si="8"/>
        <v/>
      </c>
      <c r="Y37" t="str">
        <f t="shared" si="9"/>
        <v/>
      </c>
      <c r="Z37" t="str">
        <f t="shared" si="10"/>
        <v/>
      </c>
      <c r="AA37" t="str">
        <f t="shared" si="11"/>
        <v/>
      </c>
      <c r="AB37" t="str">
        <f t="shared" si="12"/>
        <v/>
      </c>
      <c r="AC37" t="str">
        <f>IF($C37&lt;=SUM($T$8,$AD$8,$AN$8),VLOOKUP('FSE IDs'!I35,'HIDE - Lists'!A52:B120,2,FALSE),"")</f>
        <v/>
      </c>
    </row>
    <row r="38" spans="3:29">
      <c r="C38">
        <v>27</v>
      </c>
      <c r="D38" t="str">
        <f t="shared" si="15"/>
        <v/>
      </c>
      <c r="E38" t="str">
        <f t="shared" si="15"/>
        <v/>
      </c>
      <c r="F38" t="str">
        <f t="shared" si="15"/>
        <v/>
      </c>
      <c r="G38" t="str">
        <f t="shared" si="15"/>
        <v/>
      </c>
      <c r="H38" t="str">
        <f t="shared" si="15"/>
        <v/>
      </c>
      <c r="I38" t="str">
        <f t="shared" si="15"/>
        <v/>
      </c>
      <c r="J38" t="str">
        <f t="shared" si="16"/>
        <v/>
      </c>
      <c r="K38" t="str">
        <f t="shared" si="16"/>
        <v/>
      </c>
      <c r="L38" t="str">
        <f t="shared" si="17"/>
        <v/>
      </c>
      <c r="M38" t="str">
        <f t="shared" si="17"/>
        <v/>
      </c>
      <c r="N38" t="str">
        <f t="shared" si="17"/>
        <v/>
      </c>
      <c r="O38" t="str">
        <f t="shared" si="17"/>
        <v/>
      </c>
      <c r="P38" t="str">
        <f t="shared" si="17"/>
        <v/>
      </c>
      <c r="Q38" t="str">
        <f t="shared" si="3"/>
        <v/>
      </c>
      <c r="R38" t="str">
        <f>IF($C38&lt;=SUM($T$8,$AD$8,$AN$8),'FSE IDs'!$K$4,"")</f>
        <v/>
      </c>
      <c r="S38" t="str">
        <f>IF(OR(ISBLANK('FSE IDs'!C36),C38&gt;$C$11),"",'FSE IDs'!C36)</f>
        <v/>
      </c>
      <c r="T38" t="str">
        <f t="shared" si="4"/>
        <v/>
      </c>
      <c r="U38" t="str">
        <f t="shared" si="5"/>
        <v/>
      </c>
      <c r="V38" t="str">
        <f t="shared" si="6"/>
        <v/>
      </c>
      <c r="W38" t="str">
        <f t="shared" si="7"/>
        <v/>
      </c>
      <c r="X38" t="str">
        <f t="shared" si="8"/>
        <v/>
      </c>
      <c r="Y38" t="str">
        <f t="shared" si="9"/>
        <v/>
      </c>
      <c r="Z38" t="str">
        <f t="shared" si="10"/>
        <v/>
      </c>
      <c r="AA38" t="str">
        <f t="shared" si="11"/>
        <v/>
      </c>
      <c r="AB38" t="str">
        <f t="shared" si="12"/>
        <v/>
      </c>
      <c r="AC38" t="str">
        <f>IF($C38&lt;=SUM($T$8,$AD$8,$AN$8),VLOOKUP('FSE IDs'!I36,'HIDE - Lists'!A53:B121,2,FALSE),"")</f>
        <v/>
      </c>
    </row>
    <row r="39" spans="3:29">
      <c r="C39">
        <v>28</v>
      </c>
      <c r="D39" t="str">
        <f t="shared" si="15"/>
        <v/>
      </c>
      <c r="E39" t="str">
        <f t="shared" si="15"/>
        <v/>
      </c>
      <c r="F39" t="str">
        <f t="shared" si="15"/>
        <v/>
      </c>
      <c r="G39" t="str">
        <f t="shared" si="15"/>
        <v/>
      </c>
      <c r="H39" t="str">
        <f t="shared" si="15"/>
        <v/>
      </c>
      <c r="I39" t="str">
        <f t="shared" si="15"/>
        <v/>
      </c>
      <c r="J39" t="str">
        <f t="shared" si="16"/>
        <v/>
      </c>
      <c r="K39" t="str">
        <f t="shared" si="16"/>
        <v/>
      </c>
      <c r="L39" t="str">
        <f t="shared" si="17"/>
        <v/>
      </c>
      <c r="M39" t="str">
        <f t="shared" si="17"/>
        <v/>
      </c>
      <c r="N39" t="str">
        <f t="shared" si="17"/>
        <v/>
      </c>
      <c r="O39" t="str">
        <f t="shared" si="17"/>
        <v/>
      </c>
      <c r="P39" t="str">
        <f t="shared" si="17"/>
        <v/>
      </c>
      <c r="Q39" t="str">
        <f t="shared" si="3"/>
        <v/>
      </c>
      <c r="R39" t="str">
        <f>IF($C39&lt;=SUM($T$8,$AD$8,$AN$8),'FSE IDs'!$K$4,"")</f>
        <v/>
      </c>
      <c r="S39" t="str">
        <f>IF(OR(ISBLANK('FSE IDs'!C37),C39&gt;$C$11),"",'FSE IDs'!C37)</f>
        <v/>
      </c>
      <c r="T39" t="str">
        <f t="shared" si="4"/>
        <v/>
      </c>
      <c r="U39" t="str">
        <f t="shared" si="5"/>
        <v/>
      </c>
      <c r="V39" t="str">
        <f t="shared" si="6"/>
        <v/>
      </c>
      <c r="W39" t="str">
        <f t="shared" si="7"/>
        <v/>
      </c>
      <c r="X39" t="str">
        <f t="shared" si="8"/>
        <v/>
      </c>
      <c r="Y39" t="str">
        <f t="shared" si="9"/>
        <v/>
      </c>
      <c r="Z39" t="str">
        <f t="shared" si="10"/>
        <v/>
      </c>
      <c r="AA39" t="str">
        <f t="shared" si="11"/>
        <v/>
      </c>
      <c r="AB39" t="str">
        <f t="shared" si="12"/>
        <v/>
      </c>
      <c r="AC39" t="str">
        <f>IF($C39&lt;=SUM($T$8,$AD$8,$AN$8),VLOOKUP('FSE IDs'!I37,'HIDE - Lists'!A54:B122,2,FALSE),"")</f>
        <v/>
      </c>
    </row>
    <row r="40" spans="3:29">
      <c r="C40">
        <v>29</v>
      </c>
      <c r="D40" t="str">
        <f t="shared" si="15"/>
        <v/>
      </c>
      <c r="E40" t="str">
        <f t="shared" si="15"/>
        <v/>
      </c>
      <c r="F40" t="str">
        <f t="shared" si="15"/>
        <v/>
      </c>
      <c r="G40" t="str">
        <f t="shared" si="15"/>
        <v/>
      </c>
      <c r="H40" t="str">
        <f t="shared" si="15"/>
        <v/>
      </c>
      <c r="I40" t="str">
        <f t="shared" si="15"/>
        <v/>
      </c>
      <c r="J40" t="str">
        <f t="shared" si="16"/>
        <v/>
      </c>
      <c r="K40" t="str">
        <f t="shared" si="16"/>
        <v/>
      </c>
      <c r="L40" t="str">
        <f t="shared" si="17"/>
        <v/>
      </c>
      <c r="M40" t="str">
        <f t="shared" si="17"/>
        <v/>
      </c>
      <c r="N40" t="str">
        <f t="shared" si="17"/>
        <v/>
      </c>
      <c r="O40" t="str">
        <f t="shared" si="17"/>
        <v/>
      </c>
      <c r="P40" t="str">
        <f t="shared" si="17"/>
        <v/>
      </c>
      <c r="Q40" t="str">
        <f t="shared" si="3"/>
        <v/>
      </c>
      <c r="R40" t="str">
        <f>IF($C40&lt;=SUM($T$8,$AD$8,$AN$8),'FSE IDs'!$K$4,"")</f>
        <v/>
      </c>
      <c r="S40" t="str">
        <f>IF(OR(ISBLANK('FSE IDs'!C38),C40&gt;$C$11),"",'FSE IDs'!C38)</f>
        <v/>
      </c>
      <c r="T40" t="str">
        <f t="shared" si="4"/>
        <v/>
      </c>
      <c r="U40" t="str">
        <f t="shared" si="5"/>
        <v/>
      </c>
      <c r="V40" t="str">
        <f t="shared" si="6"/>
        <v/>
      </c>
      <c r="W40" t="str">
        <f t="shared" si="7"/>
        <v/>
      </c>
      <c r="X40" t="str">
        <f t="shared" si="8"/>
        <v/>
      </c>
      <c r="Y40" t="str">
        <f t="shared" si="9"/>
        <v/>
      </c>
      <c r="Z40" t="str">
        <f t="shared" si="10"/>
        <v/>
      </c>
      <c r="AA40" t="str">
        <f t="shared" si="11"/>
        <v/>
      </c>
      <c r="AB40" t="str">
        <f t="shared" si="12"/>
        <v/>
      </c>
      <c r="AC40" t="str">
        <f>IF($C40&lt;=SUM($T$8,$AD$8,$AN$8),VLOOKUP('FSE IDs'!I38,'HIDE - Lists'!A55:B123,2,FALSE),"")</f>
        <v/>
      </c>
    </row>
    <row r="41" spans="3:29">
      <c r="C41">
        <v>30</v>
      </c>
      <c r="D41" t="str">
        <f t="shared" si="15"/>
        <v/>
      </c>
      <c r="E41" t="str">
        <f t="shared" si="15"/>
        <v/>
      </c>
      <c r="F41" t="str">
        <f t="shared" si="15"/>
        <v/>
      </c>
      <c r="G41" t="str">
        <f t="shared" si="15"/>
        <v/>
      </c>
      <c r="H41" t="str">
        <f t="shared" si="15"/>
        <v/>
      </c>
      <c r="I41" t="str">
        <f t="shared" si="15"/>
        <v/>
      </c>
      <c r="J41" t="str">
        <f t="shared" si="16"/>
        <v/>
      </c>
      <c r="K41" t="str">
        <f t="shared" si="16"/>
        <v/>
      </c>
      <c r="L41" t="str">
        <f t="shared" si="17"/>
        <v/>
      </c>
      <c r="M41" t="str">
        <f t="shared" si="17"/>
        <v/>
      </c>
      <c r="N41" t="str">
        <f t="shared" si="17"/>
        <v/>
      </c>
      <c r="O41" t="str">
        <f t="shared" si="17"/>
        <v/>
      </c>
      <c r="P41" t="str">
        <f t="shared" si="17"/>
        <v/>
      </c>
      <c r="Q41" t="str">
        <f t="shared" si="3"/>
        <v/>
      </c>
      <c r="R41" t="str">
        <f>IF($C41&lt;=SUM($T$8,$AD$8,$AN$8),'FSE IDs'!$K$4,"")</f>
        <v/>
      </c>
      <c r="S41" t="str">
        <f>IF(OR(ISBLANK('FSE IDs'!C39),C41&gt;$C$11),"",'FSE IDs'!C39)</f>
        <v/>
      </c>
      <c r="T41" t="str">
        <f t="shared" si="4"/>
        <v/>
      </c>
      <c r="U41" t="str">
        <f t="shared" si="5"/>
        <v/>
      </c>
      <c r="V41" t="str">
        <f t="shared" si="6"/>
        <v/>
      </c>
      <c r="W41" t="str">
        <f t="shared" si="7"/>
        <v/>
      </c>
      <c r="X41" t="str">
        <f t="shared" si="8"/>
        <v/>
      </c>
      <c r="Y41" t="str">
        <f t="shared" si="9"/>
        <v/>
      </c>
      <c r="Z41" t="str">
        <f t="shared" si="10"/>
        <v/>
      </c>
      <c r="AA41" t="str">
        <f t="shared" si="11"/>
        <v/>
      </c>
      <c r="AB41" t="str">
        <f t="shared" si="12"/>
        <v/>
      </c>
      <c r="AC41" t="str">
        <f>IF($C41&lt;=SUM($T$8,$AD$8,$AN$8),VLOOKUP('FSE IDs'!I39,'HIDE - Lists'!A56:B124,2,FALSE),"")</f>
        <v/>
      </c>
    </row>
    <row r="42" spans="3:29">
      <c r="C42">
        <v>31</v>
      </c>
      <c r="D42" t="str">
        <f t="shared" ref="D42:I51" si="18">IF($C42&lt;=SUM($T$8,$AD$8,$AN$8),D$8,"")</f>
        <v/>
      </c>
      <c r="E42" t="str">
        <f t="shared" si="18"/>
        <v/>
      </c>
      <c r="F42" t="str">
        <f t="shared" si="18"/>
        <v/>
      </c>
      <c r="G42" t="str">
        <f t="shared" si="18"/>
        <v/>
      </c>
      <c r="H42" t="str">
        <f t="shared" si="18"/>
        <v/>
      </c>
      <c r="I42" t="str">
        <f t="shared" si="18"/>
        <v/>
      </c>
      <c r="J42" t="str">
        <f t="shared" si="16"/>
        <v/>
      </c>
      <c r="K42" t="str">
        <f t="shared" si="16"/>
        <v/>
      </c>
      <c r="L42" t="str">
        <f t="shared" ref="L42:P51" si="19">IF($C42&lt;=SUM($T$8,$AD$8,$AN$8),L$8,"")</f>
        <v/>
      </c>
      <c r="M42" t="str">
        <f t="shared" si="19"/>
        <v/>
      </c>
      <c r="N42" t="str">
        <f t="shared" si="19"/>
        <v/>
      </c>
      <c r="O42" t="str">
        <f t="shared" si="19"/>
        <v/>
      </c>
      <c r="P42" t="str">
        <f t="shared" si="19"/>
        <v/>
      </c>
      <c r="Q42" t="str">
        <f t="shared" si="3"/>
        <v/>
      </c>
      <c r="R42" t="str">
        <f>IF($C42&lt;=SUM($T$8,$AD$8,$AN$8),'FSE IDs'!$K$4,"")</f>
        <v/>
      </c>
      <c r="S42" t="str">
        <f>IF(OR(ISBLANK('FSE IDs'!C40),C42&gt;$C$11),"",'FSE IDs'!C40)</f>
        <v/>
      </c>
      <c r="T42" t="str">
        <f t="shared" si="4"/>
        <v/>
      </c>
      <c r="U42" t="str">
        <f t="shared" si="5"/>
        <v/>
      </c>
      <c r="V42" t="str">
        <f t="shared" si="6"/>
        <v/>
      </c>
      <c r="W42" t="str">
        <f t="shared" si="7"/>
        <v/>
      </c>
      <c r="X42" t="str">
        <f t="shared" si="8"/>
        <v/>
      </c>
      <c r="Y42" t="str">
        <f t="shared" si="9"/>
        <v/>
      </c>
      <c r="Z42" t="str">
        <f t="shared" si="10"/>
        <v/>
      </c>
      <c r="AA42" t="str">
        <f t="shared" si="11"/>
        <v/>
      </c>
      <c r="AB42" t="str">
        <f t="shared" si="12"/>
        <v/>
      </c>
      <c r="AC42" t="str">
        <f>IF($C42&lt;=SUM($T$8,$AD$8,$AN$8),VLOOKUP('FSE IDs'!I40,'HIDE - Lists'!A57:B125,2,FALSE),"")</f>
        <v/>
      </c>
    </row>
    <row r="43" spans="3:29">
      <c r="C43">
        <v>32</v>
      </c>
      <c r="D43" t="str">
        <f t="shared" si="18"/>
        <v/>
      </c>
      <c r="E43" t="str">
        <f t="shared" si="18"/>
        <v/>
      </c>
      <c r="F43" t="str">
        <f t="shared" si="18"/>
        <v/>
      </c>
      <c r="G43" t="str">
        <f t="shared" si="18"/>
        <v/>
      </c>
      <c r="H43" t="str">
        <f t="shared" si="18"/>
        <v/>
      </c>
      <c r="I43" t="str">
        <f t="shared" si="18"/>
        <v/>
      </c>
      <c r="J43" t="str">
        <f t="shared" si="16"/>
        <v/>
      </c>
      <c r="K43" t="str">
        <f t="shared" si="16"/>
        <v/>
      </c>
      <c r="L43" t="str">
        <f t="shared" si="19"/>
        <v/>
      </c>
      <c r="M43" t="str">
        <f t="shared" si="19"/>
        <v/>
      </c>
      <c r="N43" t="str">
        <f t="shared" si="19"/>
        <v/>
      </c>
      <c r="O43" t="str">
        <f t="shared" si="19"/>
        <v/>
      </c>
      <c r="P43" t="str">
        <f t="shared" si="19"/>
        <v/>
      </c>
      <c r="Q43" t="str">
        <f t="shared" si="3"/>
        <v/>
      </c>
      <c r="R43" t="str">
        <f>IF($C43&lt;=SUM($T$8,$AD$8,$AN$8),'FSE IDs'!$K$4,"")</f>
        <v/>
      </c>
      <c r="S43" t="str">
        <f>IF(OR(ISBLANK('FSE IDs'!C41),C43&gt;$C$11),"",'FSE IDs'!C41)</f>
        <v/>
      </c>
      <c r="T43" t="str">
        <f t="shared" si="4"/>
        <v/>
      </c>
      <c r="U43" t="str">
        <f t="shared" si="5"/>
        <v/>
      </c>
      <c r="V43" t="str">
        <f t="shared" si="6"/>
        <v/>
      </c>
      <c r="W43" t="str">
        <f t="shared" si="7"/>
        <v/>
      </c>
      <c r="X43" t="str">
        <f t="shared" si="8"/>
        <v/>
      </c>
      <c r="Y43" t="str">
        <f t="shared" si="9"/>
        <v/>
      </c>
      <c r="Z43" t="str">
        <f t="shared" si="10"/>
        <v/>
      </c>
      <c r="AA43" t="str">
        <f t="shared" si="11"/>
        <v/>
      </c>
      <c r="AB43" t="str">
        <f t="shared" si="12"/>
        <v/>
      </c>
      <c r="AC43" t="str">
        <f>IF($C43&lt;=SUM($T$8,$AD$8,$AN$8),VLOOKUP('FSE IDs'!I41,'HIDE - Lists'!A58:B126,2,FALSE),"")</f>
        <v/>
      </c>
    </row>
    <row r="44" spans="3:29">
      <c r="C44">
        <v>33</v>
      </c>
      <c r="D44" t="str">
        <f t="shared" si="18"/>
        <v/>
      </c>
      <c r="E44" t="str">
        <f t="shared" si="18"/>
        <v/>
      </c>
      <c r="F44" t="str">
        <f t="shared" si="18"/>
        <v/>
      </c>
      <c r="G44" t="str">
        <f t="shared" si="18"/>
        <v/>
      </c>
      <c r="H44" t="str">
        <f t="shared" si="18"/>
        <v/>
      </c>
      <c r="I44" t="str">
        <f t="shared" si="18"/>
        <v/>
      </c>
      <c r="J44" t="str">
        <f t="shared" si="16"/>
        <v/>
      </c>
      <c r="K44" t="str">
        <f t="shared" si="16"/>
        <v/>
      </c>
      <c r="L44" t="str">
        <f t="shared" si="19"/>
        <v/>
      </c>
      <c r="M44" t="str">
        <f t="shared" si="19"/>
        <v/>
      </c>
      <c r="N44" t="str">
        <f t="shared" si="19"/>
        <v/>
      </c>
      <c r="O44" t="str">
        <f t="shared" si="19"/>
        <v/>
      </c>
      <c r="P44" t="str">
        <f t="shared" si="19"/>
        <v/>
      </c>
      <c r="Q44" t="str">
        <f t="shared" ref="Q44:Q75" si="20">IF($C44&lt;=SUM($T$8,$AD$8,$AN$8),$T$8+$AD$8+$AN$8,"")</f>
        <v/>
      </c>
      <c r="R44" t="str">
        <f>IF($C44&lt;=SUM($T$8,$AD$8,$AN$8),'FSE IDs'!$K$4,"")</f>
        <v/>
      </c>
      <c r="S44" t="str">
        <f>IF(OR(ISBLANK('FSE IDs'!C42),C44&gt;$C$11),"",'FSE IDs'!C42)</f>
        <v/>
      </c>
      <c r="T44" t="str">
        <f t="shared" ref="T44:T75" si="21">IF(AND($C44&lt;=$T$8),U$8,IF(AND($C44&gt;$T$8,$C44&lt;=($T$8+$AD$8)),AE$8,IF(AND($C44&gt;($T$8+$AD$8),$C44&lt;=($T$8+$AD$8+$AN$8)),AO$8,"")))</f>
        <v/>
      </c>
      <c r="U44" t="str">
        <f t="shared" ref="U44:U75" si="22">IF(AND($C44&lt;=$T$8),W$8,IF(AND($C44&gt;$T$8,$C44&lt;=($T$8+$AD$8)),AG$8,IF(AND($C44&gt;($T$8+$AD$8),$C44&lt;=($T$8+$AD$8+$AN$8)),AQ$8,"")))</f>
        <v/>
      </c>
      <c r="V44" t="str">
        <f t="shared" ref="V44:V75" si="23">IF(AND($C44&lt;=$T$8),X$8/$T$8,IF(AND($C44&gt;$T$8,$C44&lt;=($T$8+$AD$8)),AH$8/$AD$8,IF(AND($C44&gt;($T$8+$AD$8),$C44&lt;=($T$8+$AD$8+$AN$8)),AR$8/$AN$8,"")))</f>
        <v/>
      </c>
      <c r="W44" t="str">
        <f t="shared" ref="W44:W75" si="24">IF(AND($C44&lt;=$T$8),Y$8/$T$8,IF(AND($C44&gt;$T$8,$C44&lt;=($T$8+$AD$8)),AI$8/$AD$8,IF(AND($C44&gt;($T$8+$AD$8),$C44&lt;=($T$8+$AD$8+$AN$8)),AS$8/$AN$8,"")))</f>
        <v/>
      </c>
      <c r="X44" t="str">
        <f t="shared" ref="X44:X75" si="25">IF(AND($C44&lt;=$T$8),Z$8/$T$8,IF(AND($C44&gt;$T$8,$C44&lt;=($T$8+$AD$8)),AJ$8/$AD$8,IF(AND($C44&gt;($T$8+$AD$8),$C44&lt;=($T$8+$AD$8+$AN$8)),AT$8/$AN$8,"")))</f>
        <v/>
      </c>
      <c r="Y44" t="str">
        <f t="shared" ref="Y44:Y75" si="26">IF(AND($C44&lt;=$T$8),AA$8,IF(AND($C44&gt;$T$8,$C44&lt;=($T$8+$AD$8)),AK$8,IF(AND($C44&gt;($T$8+$AD$8),$C44&lt;=($T$8+$AD$8+$AN$8)),AU$8,"")))</f>
        <v/>
      </c>
      <c r="Z44" t="str">
        <f t="shared" ref="Z44:Z75" si="27">IF(AND($C44&lt;=$T$8),AB$8,IF(AND($C44&gt;$T$8,$C44&lt;=($T$8+$AD$8)),AL$8,IF(AND($C44&gt;($T$8+$AD$8),$C44&lt;=($T$8+$AD$8+$AN$8)),AV$8,"")))</f>
        <v/>
      </c>
      <c r="AA44" t="str">
        <f t="shared" ref="AA44:AA75" si="28">IF(AND($C44&lt;=$T$8),AC$8,IF(AND($C44&gt;$T$8,$C44&lt;=($T$8+$AD$8)),AM$8,IF(AND($C44&gt;($T$8+$AD$8),$C44&lt;=($T$8+$AD$8+$AN$8)),AW$8,"")))</f>
        <v/>
      </c>
      <c r="AB44" t="str">
        <f t="shared" si="12"/>
        <v/>
      </c>
      <c r="AC44" t="str">
        <f>IF($C44&lt;=SUM($T$8,$AD$8,$AN$8),VLOOKUP('FSE IDs'!I42,'HIDE - Lists'!A59:B127,2,FALSE),"")</f>
        <v/>
      </c>
    </row>
    <row r="45" spans="3:29">
      <c r="C45">
        <v>34</v>
      </c>
      <c r="D45" t="str">
        <f t="shared" si="18"/>
        <v/>
      </c>
      <c r="E45" t="str">
        <f t="shared" si="18"/>
        <v/>
      </c>
      <c r="F45" t="str">
        <f t="shared" si="18"/>
        <v/>
      </c>
      <c r="G45" t="str">
        <f t="shared" si="18"/>
        <v/>
      </c>
      <c r="H45" t="str">
        <f t="shared" si="18"/>
        <v/>
      </c>
      <c r="I45" t="str">
        <f t="shared" si="18"/>
        <v/>
      </c>
      <c r="J45" t="str">
        <f t="shared" si="16"/>
        <v/>
      </c>
      <c r="K45" t="str">
        <f t="shared" si="16"/>
        <v/>
      </c>
      <c r="L45" t="str">
        <f t="shared" si="19"/>
        <v/>
      </c>
      <c r="M45" t="str">
        <f t="shared" si="19"/>
        <v/>
      </c>
      <c r="N45" t="str">
        <f t="shared" si="19"/>
        <v/>
      </c>
      <c r="O45" t="str">
        <f t="shared" si="19"/>
        <v/>
      </c>
      <c r="P45" t="str">
        <f t="shared" si="19"/>
        <v/>
      </c>
      <c r="Q45" t="str">
        <f t="shared" si="20"/>
        <v/>
      </c>
      <c r="R45" t="str">
        <f>IF($C45&lt;=SUM($T$8,$AD$8,$AN$8),'FSE IDs'!$K$4,"")</f>
        <v/>
      </c>
      <c r="S45" t="str">
        <f>IF(OR(ISBLANK('FSE IDs'!C43),C45&gt;$C$11),"",'FSE IDs'!C43)</f>
        <v/>
      </c>
      <c r="T45" t="str">
        <f t="shared" si="21"/>
        <v/>
      </c>
      <c r="U45" t="str">
        <f t="shared" si="22"/>
        <v/>
      </c>
      <c r="V45" t="str">
        <f t="shared" si="23"/>
        <v/>
      </c>
      <c r="W45" t="str">
        <f t="shared" si="24"/>
        <v/>
      </c>
      <c r="X45" t="str">
        <f t="shared" si="25"/>
        <v/>
      </c>
      <c r="Y45" t="str">
        <f t="shared" si="26"/>
        <v/>
      </c>
      <c r="Z45" t="str">
        <f t="shared" si="27"/>
        <v/>
      </c>
      <c r="AA45" t="str">
        <f t="shared" si="28"/>
        <v/>
      </c>
      <c r="AB45" t="str">
        <f t="shared" si="12"/>
        <v/>
      </c>
      <c r="AC45" t="str">
        <f>IF($C45&lt;=SUM($T$8,$AD$8,$AN$8),VLOOKUP('FSE IDs'!I43,'HIDE - Lists'!A60:B128,2,FALSE),"")</f>
        <v/>
      </c>
    </row>
    <row r="46" spans="3:29">
      <c r="C46">
        <v>35</v>
      </c>
      <c r="D46" t="str">
        <f t="shared" si="18"/>
        <v/>
      </c>
      <c r="E46" t="str">
        <f t="shared" si="18"/>
        <v/>
      </c>
      <c r="F46" t="str">
        <f t="shared" si="18"/>
        <v/>
      </c>
      <c r="G46" t="str">
        <f t="shared" si="18"/>
        <v/>
      </c>
      <c r="H46" t="str">
        <f t="shared" si="18"/>
        <v/>
      </c>
      <c r="I46" t="str">
        <f t="shared" si="18"/>
        <v/>
      </c>
      <c r="J46" t="str">
        <f t="shared" si="16"/>
        <v/>
      </c>
      <c r="K46" t="str">
        <f t="shared" si="16"/>
        <v/>
      </c>
      <c r="L46" t="str">
        <f t="shared" si="19"/>
        <v/>
      </c>
      <c r="M46" t="str">
        <f t="shared" si="19"/>
        <v/>
      </c>
      <c r="N46" t="str">
        <f t="shared" si="19"/>
        <v/>
      </c>
      <c r="O46" t="str">
        <f t="shared" si="19"/>
        <v/>
      </c>
      <c r="P46" t="str">
        <f t="shared" si="19"/>
        <v/>
      </c>
      <c r="Q46" t="str">
        <f t="shared" si="20"/>
        <v/>
      </c>
      <c r="R46" t="str">
        <f>IF($C46&lt;=SUM($T$8,$AD$8,$AN$8),'FSE IDs'!$K$4,"")</f>
        <v/>
      </c>
      <c r="S46" t="str">
        <f>IF(OR(ISBLANK('FSE IDs'!C44),C46&gt;$C$11),"",'FSE IDs'!C44)</f>
        <v/>
      </c>
      <c r="T46" t="str">
        <f t="shared" si="21"/>
        <v/>
      </c>
      <c r="U46" t="str">
        <f t="shared" si="22"/>
        <v/>
      </c>
      <c r="V46" t="str">
        <f t="shared" si="23"/>
        <v/>
      </c>
      <c r="W46" t="str">
        <f t="shared" si="24"/>
        <v/>
      </c>
      <c r="X46" t="str">
        <f t="shared" si="25"/>
        <v/>
      </c>
      <c r="Y46" t="str">
        <f t="shared" si="26"/>
        <v/>
      </c>
      <c r="Z46" t="str">
        <f t="shared" si="27"/>
        <v/>
      </c>
      <c r="AA46" t="str">
        <f t="shared" si="28"/>
        <v/>
      </c>
      <c r="AB46" t="str">
        <f t="shared" si="12"/>
        <v/>
      </c>
      <c r="AC46" t="str">
        <f>IF($C46&lt;=SUM($T$8,$AD$8,$AN$8),VLOOKUP('FSE IDs'!I44,'HIDE - Lists'!A61:B129,2,FALSE),"")</f>
        <v/>
      </c>
    </row>
    <row r="47" spans="3:29">
      <c r="C47">
        <v>36</v>
      </c>
      <c r="D47" t="str">
        <f t="shared" si="18"/>
        <v/>
      </c>
      <c r="E47" t="str">
        <f t="shared" si="18"/>
        <v/>
      </c>
      <c r="F47" t="str">
        <f t="shared" si="18"/>
        <v/>
      </c>
      <c r="G47" t="str">
        <f t="shared" si="18"/>
        <v/>
      </c>
      <c r="H47" t="str">
        <f t="shared" si="18"/>
        <v/>
      </c>
      <c r="I47" t="str">
        <f t="shared" si="18"/>
        <v/>
      </c>
      <c r="J47" t="str">
        <f t="shared" si="16"/>
        <v/>
      </c>
      <c r="K47" t="str">
        <f t="shared" si="16"/>
        <v/>
      </c>
      <c r="L47" t="str">
        <f t="shared" si="19"/>
        <v/>
      </c>
      <c r="M47" t="str">
        <f t="shared" si="19"/>
        <v/>
      </c>
      <c r="N47" t="str">
        <f t="shared" si="19"/>
        <v/>
      </c>
      <c r="O47" t="str">
        <f t="shared" si="19"/>
        <v/>
      </c>
      <c r="P47" t="str">
        <f t="shared" si="19"/>
        <v/>
      </c>
      <c r="Q47" t="str">
        <f t="shared" si="20"/>
        <v/>
      </c>
      <c r="R47" t="str">
        <f>IF($C47&lt;=SUM($T$8,$AD$8,$AN$8),'FSE IDs'!$K$4,"")</f>
        <v/>
      </c>
      <c r="S47" t="str">
        <f>IF(OR(ISBLANK('FSE IDs'!C45),C47&gt;$C$11),"",'FSE IDs'!C45)</f>
        <v/>
      </c>
      <c r="T47" t="str">
        <f t="shared" si="21"/>
        <v/>
      </c>
      <c r="U47" t="str">
        <f t="shared" si="22"/>
        <v/>
      </c>
      <c r="V47" t="str">
        <f t="shared" si="23"/>
        <v/>
      </c>
      <c r="W47" t="str">
        <f t="shared" si="24"/>
        <v/>
      </c>
      <c r="X47" t="str">
        <f t="shared" si="25"/>
        <v/>
      </c>
      <c r="Y47" t="str">
        <f t="shared" si="26"/>
        <v/>
      </c>
      <c r="Z47" t="str">
        <f t="shared" si="27"/>
        <v/>
      </c>
      <c r="AA47" t="str">
        <f t="shared" si="28"/>
        <v/>
      </c>
      <c r="AB47" t="str">
        <f t="shared" si="12"/>
        <v/>
      </c>
      <c r="AC47" t="str">
        <f>IF($C47&lt;=SUM($T$8,$AD$8,$AN$8),VLOOKUP('FSE IDs'!I45,'HIDE - Lists'!A62:B130,2,FALSE),"")</f>
        <v/>
      </c>
    </row>
    <row r="48" spans="3:29">
      <c r="C48">
        <v>37</v>
      </c>
      <c r="D48" t="str">
        <f t="shared" si="18"/>
        <v/>
      </c>
      <c r="E48" t="str">
        <f t="shared" si="18"/>
        <v/>
      </c>
      <c r="F48" t="str">
        <f t="shared" si="18"/>
        <v/>
      </c>
      <c r="G48" t="str">
        <f t="shared" si="18"/>
        <v/>
      </c>
      <c r="H48" t="str">
        <f t="shared" si="18"/>
        <v/>
      </c>
      <c r="I48" t="str">
        <f t="shared" si="18"/>
        <v/>
      </c>
      <c r="J48" t="str">
        <f t="shared" si="16"/>
        <v/>
      </c>
      <c r="K48" t="str">
        <f t="shared" si="16"/>
        <v/>
      </c>
      <c r="L48" t="str">
        <f t="shared" si="19"/>
        <v/>
      </c>
      <c r="M48" t="str">
        <f t="shared" si="19"/>
        <v/>
      </c>
      <c r="N48" t="str">
        <f t="shared" si="19"/>
        <v/>
      </c>
      <c r="O48" t="str">
        <f t="shared" si="19"/>
        <v/>
      </c>
      <c r="P48" t="str">
        <f t="shared" si="19"/>
        <v/>
      </c>
      <c r="Q48" t="str">
        <f t="shared" si="20"/>
        <v/>
      </c>
      <c r="R48" t="str">
        <f>IF($C48&lt;=SUM($T$8,$AD$8,$AN$8),'FSE IDs'!$K$4,"")</f>
        <v/>
      </c>
      <c r="S48" t="str">
        <f>IF(OR(ISBLANK('FSE IDs'!C46),C48&gt;$C$11),"",'FSE IDs'!C46)</f>
        <v/>
      </c>
      <c r="T48" t="str">
        <f t="shared" si="21"/>
        <v/>
      </c>
      <c r="U48" t="str">
        <f t="shared" si="22"/>
        <v/>
      </c>
      <c r="V48" t="str">
        <f t="shared" si="23"/>
        <v/>
      </c>
      <c r="W48" t="str">
        <f t="shared" si="24"/>
        <v/>
      </c>
      <c r="X48" t="str">
        <f t="shared" si="25"/>
        <v/>
      </c>
      <c r="Y48" t="str">
        <f t="shared" si="26"/>
        <v/>
      </c>
      <c r="Z48" t="str">
        <f t="shared" si="27"/>
        <v/>
      </c>
      <c r="AA48" t="str">
        <f t="shared" si="28"/>
        <v/>
      </c>
      <c r="AB48" t="str">
        <f t="shared" si="12"/>
        <v/>
      </c>
      <c r="AC48" t="str">
        <f>IF($C48&lt;=SUM($T$8,$AD$8,$AN$8),VLOOKUP('FSE IDs'!I46,'HIDE - Lists'!A63:B131,2,FALSE),"")</f>
        <v/>
      </c>
    </row>
    <row r="49" spans="3:29">
      <c r="C49">
        <v>38</v>
      </c>
      <c r="D49" t="str">
        <f t="shared" si="18"/>
        <v/>
      </c>
      <c r="E49" t="str">
        <f t="shared" si="18"/>
        <v/>
      </c>
      <c r="F49" t="str">
        <f t="shared" si="18"/>
        <v/>
      </c>
      <c r="G49" t="str">
        <f t="shared" si="18"/>
        <v/>
      </c>
      <c r="H49" t="str">
        <f t="shared" si="18"/>
        <v/>
      </c>
      <c r="I49" t="str">
        <f t="shared" si="18"/>
        <v/>
      </c>
      <c r="J49" t="str">
        <f t="shared" si="16"/>
        <v/>
      </c>
      <c r="K49" t="str">
        <f t="shared" si="16"/>
        <v/>
      </c>
      <c r="L49" t="str">
        <f t="shared" si="19"/>
        <v/>
      </c>
      <c r="M49" t="str">
        <f t="shared" si="19"/>
        <v/>
      </c>
      <c r="N49" t="str">
        <f t="shared" si="19"/>
        <v/>
      </c>
      <c r="O49" t="str">
        <f t="shared" si="19"/>
        <v/>
      </c>
      <c r="P49" t="str">
        <f t="shared" si="19"/>
        <v/>
      </c>
      <c r="Q49" t="str">
        <f t="shared" si="20"/>
        <v/>
      </c>
      <c r="R49" t="str">
        <f>IF($C49&lt;=SUM($T$8,$AD$8,$AN$8),'FSE IDs'!$K$4,"")</f>
        <v/>
      </c>
      <c r="S49" t="str">
        <f>IF(OR(ISBLANK('FSE IDs'!C47),C49&gt;$C$11),"",'FSE IDs'!C47)</f>
        <v/>
      </c>
      <c r="T49" t="str">
        <f t="shared" si="21"/>
        <v/>
      </c>
      <c r="U49" t="str">
        <f t="shared" si="22"/>
        <v/>
      </c>
      <c r="V49" t="str">
        <f t="shared" si="23"/>
        <v/>
      </c>
      <c r="W49" t="str">
        <f t="shared" si="24"/>
        <v/>
      </c>
      <c r="X49" t="str">
        <f t="shared" si="25"/>
        <v/>
      </c>
      <c r="Y49" t="str">
        <f t="shared" si="26"/>
        <v/>
      </c>
      <c r="Z49" t="str">
        <f t="shared" si="27"/>
        <v/>
      </c>
      <c r="AA49" t="str">
        <f t="shared" si="28"/>
        <v/>
      </c>
      <c r="AB49" t="str">
        <f t="shared" si="12"/>
        <v/>
      </c>
      <c r="AC49" t="str">
        <f>IF($C49&lt;=SUM($T$8,$AD$8,$AN$8),VLOOKUP('FSE IDs'!I47,'HIDE - Lists'!A64:B132,2,FALSE),"")</f>
        <v/>
      </c>
    </row>
    <row r="50" spans="3:29">
      <c r="C50">
        <v>39</v>
      </c>
      <c r="D50" t="str">
        <f t="shared" si="18"/>
        <v/>
      </c>
      <c r="E50" t="str">
        <f t="shared" si="18"/>
        <v/>
      </c>
      <c r="F50" t="str">
        <f t="shared" si="18"/>
        <v/>
      </c>
      <c r="G50" t="str">
        <f t="shared" si="18"/>
        <v/>
      </c>
      <c r="H50" t="str">
        <f t="shared" si="18"/>
        <v/>
      </c>
      <c r="I50" t="str">
        <f t="shared" si="18"/>
        <v/>
      </c>
      <c r="J50" t="str">
        <f t="shared" si="16"/>
        <v/>
      </c>
      <c r="K50" t="str">
        <f t="shared" si="16"/>
        <v/>
      </c>
      <c r="L50" t="str">
        <f t="shared" si="19"/>
        <v/>
      </c>
      <c r="M50" t="str">
        <f t="shared" si="19"/>
        <v/>
      </c>
      <c r="N50" t="str">
        <f t="shared" si="19"/>
        <v/>
      </c>
      <c r="O50" t="str">
        <f t="shared" si="19"/>
        <v/>
      </c>
      <c r="P50" t="str">
        <f t="shared" si="19"/>
        <v/>
      </c>
      <c r="Q50" t="str">
        <f t="shared" si="20"/>
        <v/>
      </c>
      <c r="R50" t="str">
        <f>IF($C50&lt;=SUM($T$8,$AD$8,$AN$8),'FSE IDs'!$K$4,"")</f>
        <v/>
      </c>
      <c r="S50" t="str">
        <f>IF(OR(ISBLANK('FSE IDs'!C48),C50&gt;$C$11),"",'FSE IDs'!C48)</f>
        <v/>
      </c>
      <c r="T50" t="str">
        <f t="shared" si="21"/>
        <v/>
      </c>
      <c r="U50" t="str">
        <f t="shared" si="22"/>
        <v/>
      </c>
      <c r="V50" t="str">
        <f t="shared" si="23"/>
        <v/>
      </c>
      <c r="W50" t="str">
        <f t="shared" si="24"/>
        <v/>
      </c>
      <c r="X50" t="str">
        <f t="shared" si="25"/>
        <v/>
      </c>
      <c r="Y50" t="str">
        <f t="shared" si="26"/>
        <v/>
      </c>
      <c r="Z50" t="str">
        <f t="shared" si="27"/>
        <v/>
      </c>
      <c r="AA50" t="str">
        <f t="shared" si="28"/>
        <v/>
      </c>
      <c r="AB50" t="str">
        <f t="shared" si="12"/>
        <v/>
      </c>
      <c r="AC50" t="str">
        <f>IF($C50&lt;=SUM($T$8,$AD$8,$AN$8),VLOOKUP('FSE IDs'!I48,'HIDE - Lists'!A65:B133,2,FALSE),"")</f>
        <v/>
      </c>
    </row>
    <row r="51" spans="3:29">
      <c r="C51">
        <v>40</v>
      </c>
      <c r="D51" t="str">
        <f t="shared" si="18"/>
        <v/>
      </c>
      <c r="E51" t="str">
        <f t="shared" si="18"/>
        <v/>
      </c>
      <c r="F51" t="str">
        <f t="shared" si="18"/>
        <v/>
      </c>
      <c r="G51" t="str">
        <f t="shared" si="18"/>
        <v/>
      </c>
      <c r="H51" t="str">
        <f t="shared" si="18"/>
        <v/>
      </c>
      <c r="I51" t="str">
        <f t="shared" si="18"/>
        <v/>
      </c>
      <c r="J51" t="str">
        <f t="shared" si="16"/>
        <v/>
      </c>
      <c r="K51" t="str">
        <f t="shared" si="16"/>
        <v/>
      </c>
      <c r="L51" t="str">
        <f t="shared" si="19"/>
        <v/>
      </c>
      <c r="M51" t="str">
        <f t="shared" si="19"/>
        <v/>
      </c>
      <c r="N51" t="str">
        <f t="shared" si="19"/>
        <v/>
      </c>
      <c r="O51" t="str">
        <f t="shared" si="19"/>
        <v/>
      </c>
      <c r="P51" t="str">
        <f t="shared" si="19"/>
        <v/>
      </c>
      <c r="Q51" t="str">
        <f t="shared" si="20"/>
        <v/>
      </c>
      <c r="R51" t="str">
        <f>IF($C51&lt;=SUM($T$8,$AD$8,$AN$8),'FSE IDs'!$K$4,"")</f>
        <v/>
      </c>
      <c r="S51" t="str">
        <f>IF(OR(ISBLANK('FSE IDs'!C49),C51&gt;$C$11),"",'FSE IDs'!C49)</f>
        <v/>
      </c>
      <c r="T51" t="str">
        <f t="shared" si="21"/>
        <v/>
      </c>
      <c r="U51" t="str">
        <f t="shared" si="22"/>
        <v/>
      </c>
      <c r="V51" t="str">
        <f t="shared" si="23"/>
        <v/>
      </c>
      <c r="W51" t="str">
        <f t="shared" si="24"/>
        <v/>
      </c>
      <c r="X51" t="str">
        <f t="shared" si="25"/>
        <v/>
      </c>
      <c r="Y51" t="str">
        <f t="shared" si="26"/>
        <v/>
      </c>
      <c r="Z51" t="str">
        <f t="shared" si="27"/>
        <v/>
      </c>
      <c r="AA51" t="str">
        <f t="shared" si="28"/>
        <v/>
      </c>
      <c r="AB51" t="str">
        <f t="shared" si="12"/>
        <v/>
      </c>
      <c r="AC51" t="str">
        <f>IF($C51&lt;=SUM($T$8,$AD$8,$AN$8),VLOOKUP('FSE IDs'!I49,'HIDE - Lists'!A66:B134,2,FALSE),"")</f>
        <v/>
      </c>
    </row>
    <row r="52" spans="3:29">
      <c r="C52">
        <v>41</v>
      </c>
      <c r="D52" t="str">
        <f t="shared" ref="D52:I61" si="29">IF($C52&lt;=SUM($T$8,$AD$8,$AN$8),D$8,"")</f>
        <v/>
      </c>
      <c r="E52" t="str">
        <f t="shared" si="29"/>
        <v/>
      </c>
      <c r="F52" t="str">
        <f t="shared" si="29"/>
        <v/>
      </c>
      <c r="G52" t="str">
        <f t="shared" si="29"/>
        <v/>
      </c>
      <c r="H52" t="str">
        <f t="shared" si="29"/>
        <v/>
      </c>
      <c r="I52" t="str">
        <f t="shared" si="29"/>
        <v/>
      </c>
      <c r="J52" t="str">
        <f t="shared" ref="J52:K71" si="30">IF($C52&lt;=SUM($T$8,$AD$8,$AN$8),J$8*1,"")</f>
        <v/>
      </c>
      <c r="K52" t="str">
        <f t="shared" si="30"/>
        <v/>
      </c>
      <c r="L52" t="str">
        <f t="shared" ref="L52:P61" si="31">IF($C52&lt;=SUM($T$8,$AD$8,$AN$8),L$8,"")</f>
        <v/>
      </c>
      <c r="M52" t="str">
        <f t="shared" si="31"/>
        <v/>
      </c>
      <c r="N52" t="str">
        <f t="shared" si="31"/>
        <v/>
      </c>
      <c r="O52" t="str">
        <f t="shared" si="31"/>
        <v/>
      </c>
      <c r="P52" t="str">
        <f t="shared" si="31"/>
        <v/>
      </c>
      <c r="Q52" t="str">
        <f t="shared" si="20"/>
        <v/>
      </c>
      <c r="R52" t="str">
        <f>IF($C52&lt;=SUM($T$8,$AD$8,$AN$8),'FSE IDs'!$K$4,"")</f>
        <v/>
      </c>
      <c r="S52" t="str">
        <f>IF(OR(ISBLANK('FSE IDs'!C50),C52&gt;$C$11),"",'FSE IDs'!C50)</f>
        <v/>
      </c>
      <c r="T52" t="str">
        <f t="shared" si="21"/>
        <v/>
      </c>
      <c r="U52" t="str">
        <f t="shared" si="22"/>
        <v/>
      </c>
      <c r="V52" t="str">
        <f t="shared" si="23"/>
        <v/>
      </c>
      <c r="W52" t="str">
        <f t="shared" si="24"/>
        <v/>
      </c>
      <c r="X52" t="str">
        <f t="shared" si="25"/>
        <v/>
      </c>
      <c r="Y52" t="str">
        <f t="shared" si="26"/>
        <v/>
      </c>
      <c r="Z52" t="str">
        <f t="shared" si="27"/>
        <v/>
      </c>
      <c r="AA52" t="str">
        <f t="shared" si="28"/>
        <v/>
      </c>
      <c r="AB52" t="str">
        <f t="shared" si="12"/>
        <v/>
      </c>
      <c r="AC52" t="str">
        <f>IF($C52&lt;=SUM($T$8,$AD$8,$AN$8),VLOOKUP('FSE IDs'!I50,'HIDE - Lists'!A67:B135,2,FALSE),"")</f>
        <v/>
      </c>
    </row>
    <row r="53" spans="3:29">
      <c r="C53">
        <v>42</v>
      </c>
      <c r="D53" t="str">
        <f t="shared" si="29"/>
        <v/>
      </c>
      <c r="E53" t="str">
        <f t="shared" si="29"/>
        <v/>
      </c>
      <c r="F53" t="str">
        <f t="shared" si="29"/>
        <v/>
      </c>
      <c r="G53" t="str">
        <f t="shared" si="29"/>
        <v/>
      </c>
      <c r="H53" t="str">
        <f t="shared" si="29"/>
        <v/>
      </c>
      <c r="I53" t="str">
        <f t="shared" si="29"/>
        <v/>
      </c>
      <c r="J53" t="str">
        <f t="shared" si="30"/>
        <v/>
      </c>
      <c r="K53" t="str">
        <f t="shared" si="30"/>
        <v/>
      </c>
      <c r="L53" t="str">
        <f t="shared" si="31"/>
        <v/>
      </c>
      <c r="M53" t="str">
        <f t="shared" si="31"/>
        <v/>
      </c>
      <c r="N53" t="str">
        <f t="shared" si="31"/>
        <v/>
      </c>
      <c r="O53" t="str">
        <f t="shared" si="31"/>
        <v/>
      </c>
      <c r="P53" t="str">
        <f t="shared" si="31"/>
        <v/>
      </c>
      <c r="Q53" t="str">
        <f t="shared" si="20"/>
        <v/>
      </c>
      <c r="R53" t="str">
        <f>IF($C53&lt;=SUM($T$8,$AD$8,$AN$8),'FSE IDs'!$K$4,"")</f>
        <v/>
      </c>
      <c r="S53" t="str">
        <f>IF(OR(ISBLANK('FSE IDs'!C51),C53&gt;$C$11),"",'FSE IDs'!C51)</f>
        <v/>
      </c>
      <c r="T53" t="str">
        <f t="shared" si="21"/>
        <v/>
      </c>
      <c r="U53" t="str">
        <f t="shared" si="22"/>
        <v/>
      </c>
      <c r="V53" t="str">
        <f t="shared" si="23"/>
        <v/>
      </c>
      <c r="W53" t="str">
        <f t="shared" si="24"/>
        <v/>
      </c>
      <c r="X53" t="str">
        <f t="shared" si="25"/>
        <v/>
      </c>
      <c r="Y53" t="str">
        <f t="shared" si="26"/>
        <v/>
      </c>
      <c r="Z53" t="str">
        <f t="shared" si="27"/>
        <v/>
      </c>
      <c r="AA53" t="str">
        <f t="shared" si="28"/>
        <v/>
      </c>
      <c r="AB53" t="str">
        <f t="shared" si="12"/>
        <v/>
      </c>
      <c r="AC53" t="str">
        <f>IF($C53&lt;=SUM($T$8,$AD$8,$AN$8),VLOOKUP('FSE IDs'!I51,'HIDE - Lists'!A68:B136,2,FALSE),"")</f>
        <v/>
      </c>
    </row>
    <row r="54" spans="3:29">
      <c r="C54">
        <v>43</v>
      </c>
      <c r="D54" t="str">
        <f t="shared" si="29"/>
        <v/>
      </c>
      <c r="E54" t="str">
        <f t="shared" si="29"/>
        <v/>
      </c>
      <c r="F54" t="str">
        <f t="shared" si="29"/>
        <v/>
      </c>
      <c r="G54" t="str">
        <f t="shared" si="29"/>
        <v/>
      </c>
      <c r="H54" t="str">
        <f t="shared" si="29"/>
        <v/>
      </c>
      <c r="I54" t="str">
        <f t="shared" si="29"/>
        <v/>
      </c>
      <c r="J54" t="str">
        <f t="shared" si="30"/>
        <v/>
      </c>
      <c r="K54" t="str">
        <f t="shared" si="30"/>
        <v/>
      </c>
      <c r="L54" t="str">
        <f t="shared" si="31"/>
        <v/>
      </c>
      <c r="M54" t="str">
        <f t="shared" si="31"/>
        <v/>
      </c>
      <c r="N54" t="str">
        <f t="shared" si="31"/>
        <v/>
      </c>
      <c r="O54" t="str">
        <f t="shared" si="31"/>
        <v/>
      </c>
      <c r="P54" t="str">
        <f t="shared" si="31"/>
        <v/>
      </c>
      <c r="Q54" t="str">
        <f t="shared" si="20"/>
        <v/>
      </c>
      <c r="R54" t="str">
        <f>IF($C54&lt;=SUM($T$8,$AD$8,$AN$8),'FSE IDs'!$K$4,"")</f>
        <v/>
      </c>
      <c r="S54" t="str">
        <f>IF(OR(ISBLANK('FSE IDs'!C52),C54&gt;$C$11),"",'FSE IDs'!C52)</f>
        <v/>
      </c>
      <c r="T54" t="str">
        <f t="shared" si="21"/>
        <v/>
      </c>
      <c r="U54" t="str">
        <f t="shared" si="22"/>
        <v/>
      </c>
      <c r="V54" t="str">
        <f t="shared" si="23"/>
        <v/>
      </c>
      <c r="W54" t="str">
        <f t="shared" si="24"/>
        <v/>
      </c>
      <c r="X54" t="str">
        <f t="shared" si="25"/>
        <v/>
      </c>
      <c r="Y54" t="str">
        <f t="shared" si="26"/>
        <v/>
      </c>
      <c r="Z54" t="str">
        <f t="shared" si="27"/>
        <v/>
      </c>
      <c r="AA54" t="str">
        <f t="shared" si="28"/>
        <v/>
      </c>
      <c r="AB54" t="str">
        <f t="shared" si="12"/>
        <v/>
      </c>
      <c r="AC54" t="str">
        <f>IF($C54&lt;=SUM($T$8,$AD$8,$AN$8),VLOOKUP('FSE IDs'!I52,'HIDE - Lists'!A69:B137,2,FALSE),"")</f>
        <v/>
      </c>
    </row>
    <row r="55" spans="3:29">
      <c r="C55">
        <v>44</v>
      </c>
      <c r="D55" t="str">
        <f t="shared" si="29"/>
        <v/>
      </c>
      <c r="E55" t="str">
        <f t="shared" si="29"/>
        <v/>
      </c>
      <c r="F55" t="str">
        <f t="shared" si="29"/>
        <v/>
      </c>
      <c r="G55" t="str">
        <f t="shared" si="29"/>
        <v/>
      </c>
      <c r="H55" t="str">
        <f t="shared" si="29"/>
        <v/>
      </c>
      <c r="I55" t="str">
        <f t="shared" si="29"/>
        <v/>
      </c>
      <c r="J55" t="str">
        <f t="shared" si="30"/>
        <v/>
      </c>
      <c r="K55" t="str">
        <f t="shared" si="30"/>
        <v/>
      </c>
      <c r="L55" t="str">
        <f t="shared" si="31"/>
        <v/>
      </c>
      <c r="M55" t="str">
        <f t="shared" si="31"/>
        <v/>
      </c>
      <c r="N55" t="str">
        <f t="shared" si="31"/>
        <v/>
      </c>
      <c r="O55" t="str">
        <f t="shared" si="31"/>
        <v/>
      </c>
      <c r="P55" t="str">
        <f t="shared" si="31"/>
        <v/>
      </c>
      <c r="Q55" t="str">
        <f t="shared" si="20"/>
        <v/>
      </c>
      <c r="R55" t="str">
        <f>IF($C55&lt;=SUM($T$8,$AD$8,$AN$8),'FSE IDs'!$K$4,"")</f>
        <v/>
      </c>
      <c r="S55" t="str">
        <f>IF(OR(ISBLANK('FSE IDs'!C53),C55&gt;$C$11),"",'FSE IDs'!C53)</f>
        <v/>
      </c>
      <c r="T55" t="str">
        <f t="shared" si="21"/>
        <v/>
      </c>
      <c r="U55" t="str">
        <f t="shared" si="22"/>
        <v/>
      </c>
      <c r="V55" t="str">
        <f t="shared" si="23"/>
        <v/>
      </c>
      <c r="W55" t="str">
        <f t="shared" si="24"/>
        <v/>
      </c>
      <c r="X55" t="str">
        <f t="shared" si="25"/>
        <v/>
      </c>
      <c r="Y55" t="str">
        <f t="shared" si="26"/>
        <v/>
      </c>
      <c r="Z55" t="str">
        <f t="shared" si="27"/>
        <v/>
      </c>
      <c r="AA55" t="str">
        <f t="shared" si="28"/>
        <v/>
      </c>
      <c r="AB55" t="str">
        <f t="shared" si="12"/>
        <v/>
      </c>
      <c r="AC55" t="str">
        <f>IF($C55&lt;=SUM($T$8,$AD$8,$AN$8),VLOOKUP('FSE IDs'!I53,'HIDE - Lists'!A70:B138,2,FALSE),"")</f>
        <v/>
      </c>
    </row>
    <row r="56" spans="3:29">
      <c r="C56">
        <v>45</v>
      </c>
      <c r="D56" t="str">
        <f t="shared" si="29"/>
        <v/>
      </c>
      <c r="E56" t="str">
        <f t="shared" si="29"/>
        <v/>
      </c>
      <c r="F56" t="str">
        <f t="shared" si="29"/>
        <v/>
      </c>
      <c r="G56" t="str">
        <f t="shared" si="29"/>
        <v/>
      </c>
      <c r="H56" t="str">
        <f t="shared" si="29"/>
        <v/>
      </c>
      <c r="I56" t="str">
        <f t="shared" si="29"/>
        <v/>
      </c>
      <c r="J56" t="str">
        <f t="shared" si="30"/>
        <v/>
      </c>
      <c r="K56" t="str">
        <f t="shared" si="30"/>
        <v/>
      </c>
      <c r="L56" t="str">
        <f t="shared" si="31"/>
        <v/>
      </c>
      <c r="M56" t="str">
        <f t="shared" si="31"/>
        <v/>
      </c>
      <c r="N56" t="str">
        <f t="shared" si="31"/>
        <v/>
      </c>
      <c r="O56" t="str">
        <f t="shared" si="31"/>
        <v/>
      </c>
      <c r="P56" t="str">
        <f t="shared" si="31"/>
        <v/>
      </c>
      <c r="Q56" t="str">
        <f t="shared" si="20"/>
        <v/>
      </c>
      <c r="R56" t="str">
        <f>IF($C56&lt;=SUM($T$8,$AD$8,$AN$8),'FSE IDs'!$K$4,"")</f>
        <v/>
      </c>
      <c r="S56" t="str">
        <f>IF(OR(ISBLANK('FSE IDs'!C54),C56&gt;$C$11),"",'FSE IDs'!C54)</f>
        <v/>
      </c>
      <c r="T56" t="str">
        <f t="shared" si="21"/>
        <v/>
      </c>
      <c r="U56" t="str">
        <f t="shared" si="22"/>
        <v/>
      </c>
      <c r="V56" t="str">
        <f t="shared" si="23"/>
        <v/>
      </c>
      <c r="W56" t="str">
        <f t="shared" si="24"/>
        <v/>
      </c>
      <c r="X56" t="str">
        <f t="shared" si="25"/>
        <v/>
      </c>
      <c r="Y56" t="str">
        <f t="shared" si="26"/>
        <v/>
      </c>
      <c r="Z56" t="str">
        <f t="shared" si="27"/>
        <v/>
      </c>
      <c r="AA56" t="str">
        <f t="shared" si="28"/>
        <v/>
      </c>
      <c r="AB56" t="str">
        <f t="shared" si="12"/>
        <v/>
      </c>
      <c r="AC56" t="str">
        <f>IF($C56&lt;=SUM($T$8,$AD$8,$AN$8),VLOOKUP('FSE IDs'!I54,'HIDE - Lists'!A71:B139,2,FALSE),"")</f>
        <v/>
      </c>
    </row>
    <row r="57" spans="3:29">
      <c r="C57">
        <v>46</v>
      </c>
      <c r="D57" t="str">
        <f t="shared" si="29"/>
        <v/>
      </c>
      <c r="E57" t="str">
        <f t="shared" si="29"/>
        <v/>
      </c>
      <c r="F57" t="str">
        <f t="shared" si="29"/>
        <v/>
      </c>
      <c r="G57" t="str">
        <f t="shared" si="29"/>
        <v/>
      </c>
      <c r="H57" t="str">
        <f t="shared" si="29"/>
        <v/>
      </c>
      <c r="I57" t="str">
        <f t="shared" si="29"/>
        <v/>
      </c>
      <c r="J57" t="str">
        <f t="shared" si="30"/>
        <v/>
      </c>
      <c r="K57" t="str">
        <f t="shared" si="30"/>
        <v/>
      </c>
      <c r="L57" t="str">
        <f t="shared" si="31"/>
        <v/>
      </c>
      <c r="M57" t="str">
        <f t="shared" si="31"/>
        <v/>
      </c>
      <c r="N57" t="str">
        <f t="shared" si="31"/>
        <v/>
      </c>
      <c r="O57" t="str">
        <f t="shared" si="31"/>
        <v/>
      </c>
      <c r="P57" t="str">
        <f t="shared" si="31"/>
        <v/>
      </c>
      <c r="Q57" t="str">
        <f t="shared" si="20"/>
        <v/>
      </c>
      <c r="R57" t="str">
        <f>IF($C57&lt;=SUM($T$8,$AD$8,$AN$8),'FSE IDs'!$K$4,"")</f>
        <v/>
      </c>
      <c r="S57" t="str">
        <f>IF(OR(ISBLANK('FSE IDs'!C55),C57&gt;$C$11),"",'FSE IDs'!C55)</f>
        <v/>
      </c>
      <c r="T57" t="str">
        <f t="shared" si="21"/>
        <v/>
      </c>
      <c r="U57" t="str">
        <f t="shared" si="22"/>
        <v/>
      </c>
      <c r="V57" t="str">
        <f t="shared" si="23"/>
        <v/>
      </c>
      <c r="W57" t="str">
        <f t="shared" si="24"/>
        <v/>
      </c>
      <c r="X57" t="str">
        <f t="shared" si="25"/>
        <v/>
      </c>
      <c r="Y57" t="str">
        <f t="shared" si="26"/>
        <v/>
      </c>
      <c r="Z57" t="str">
        <f t="shared" si="27"/>
        <v/>
      </c>
      <c r="AA57" t="str">
        <f t="shared" si="28"/>
        <v/>
      </c>
      <c r="AB57" t="str">
        <f t="shared" si="12"/>
        <v/>
      </c>
      <c r="AC57" t="str">
        <f>IF($C57&lt;=SUM($T$8,$AD$8,$AN$8),VLOOKUP('FSE IDs'!I55,'HIDE - Lists'!A72:B140,2,FALSE),"")</f>
        <v/>
      </c>
    </row>
    <row r="58" spans="3:29">
      <c r="C58">
        <v>47</v>
      </c>
      <c r="D58" t="str">
        <f t="shared" si="29"/>
        <v/>
      </c>
      <c r="E58" t="str">
        <f t="shared" si="29"/>
        <v/>
      </c>
      <c r="F58" t="str">
        <f t="shared" si="29"/>
        <v/>
      </c>
      <c r="G58" t="str">
        <f t="shared" si="29"/>
        <v/>
      </c>
      <c r="H58" t="str">
        <f t="shared" si="29"/>
        <v/>
      </c>
      <c r="I58" t="str">
        <f t="shared" si="29"/>
        <v/>
      </c>
      <c r="J58" t="str">
        <f t="shared" si="30"/>
        <v/>
      </c>
      <c r="K58" t="str">
        <f t="shared" si="30"/>
        <v/>
      </c>
      <c r="L58" t="str">
        <f t="shared" si="31"/>
        <v/>
      </c>
      <c r="M58" t="str">
        <f t="shared" si="31"/>
        <v/>
      </c>
      <c r="N58" t="str">
        <f t="shared" si="31"/>
        <v/>
      </c>
      <c r="O58" t="str">
        <f t="shared" si="31"/>
        <v/>
      </c>
      <c r="P58" t="str">
        <f t="shared" si="31"/>
        <v/>
      </c>
      <c r="Q58" t="str">
        <f t="shared" si="20"/>
        <v/>
      </c>
      <c r="R58" t="str">
        <f>IF($C58&lt;=SUM($T$8,$AD$8,$AN$8),'FSE IDs'!$K$4,"")</f>
        <v/>
      </c>
      <c r="S58" t="str">
        <f>IF(OR(ISBLANK('FSE IDs'!C56),C58&gt;$C$11),"",'FSE IDs'!C56)</f>
        <v/>
      </c>
      <c r="T58" t="str">
        <f t="shared" si="21"/>
        <v/>
      </c>
      <c r="U58" t="str">
        <f t="shared" si="22"/>
        <v/>
      </c>
      <c r="V58" t="str">
        <f t="shared" si="23"/>
        <v/>
      </c>
      <c r="W58" t="str">
        <f t="shared" si="24"/>
        <v/>
      </c>
      <c r="X58" t="str">
        <f t="shared" si="25"/>
        <v/>
      </c>
      <c r="Y58" t="str">
        <f t="shared" si="26"/>
        <v/>
      </c>
      <c r="Z58" t="str">
        <f t="shared" si="27"/>
        <v/>
      </c>
      <c r="AA58" t="str">
        <f t="shared" si="28"/>
        <v/>
      </c>
      <c r="AB58" t="str">
        <f t="shared" si="12"/>
        <v/>
      </c>
      <c r="AC58" t="str">
        <f>IF($C58&lt;=SUM($T$8,$AD$8,$AN$8),VLOOKUP('FSE IDs'!I56,'HIDE - Lists'!A73:B141,2,FALSE),"")</f>
        <v/>
      </c>
    </row>
    <row r="59" spans="3:29">
      <c r="C59">
        <v>48</v>
      </c>
      <c r="D59" t="str">
        <f t="shared" si="29"/>
        <v/>
      </c>
      <c r="E59" t="str">
        <f t="shared" si="29"/>
        <v/>
      </c>
      <c r="F59" t="str">
        <f t="shared" si="29"/>
        <v/>
      </c>
      <c r="G59" t="str">
        <f t="shared" si="29"/>
        <v/>
      </c>
      <c r="H59" t="str">
        <f t="shared" si="29"/>
        <v/>
      </c>
      <c r="I59" t="str">
        <f t="shared" si="29"/>
        <v/>
      </c>
      <c r="J59" t="str">
        <f t="shared" si="30"/>
        <v/>
      </c>
      <c r="K59" t="str">
        <f t="shared" si="30"/>
        <v/>
      </c>
      <c r="L59" t="str">
        <f t="shared" si="31"/>
        <v/>
      </c>
      <c r="M59" t="str">
        <f t="shared" si="31"/>
        <v/>
      </c>
      <c r="N59" t="str">
        <f t="shared" si="31"/>
        <v/>
      </c>
      <c r="O59" t="str">
        <f t="shared" si="31"/>
        <v/>
      </c>
      <c r="P59" t="str">
        <f t="shared" si="31"/>
        <v/>
      </c>
      <c r="Q59" t="str">
        <f t="shared" si="20"/>
        <v/>
      </c>
      <c r="R59" t="str">
        <f>IF($C59&lt;=SUM($T$8,$AD$8,$AN$8),'FSE IDs'!$K$4,"")</f>
        <v/>
      </c>
      <c r="S59" t="str">
        <f>IF(OR(ISBLANK('FSE IDs'!C57),C59&gt;$C$11),"",'FSE IDs'!C57)</f>
        <v/>
      </c>
      <c r="T59" t="str">
        <f t="shared" si="21"/>
        <v/>
      </c>
      <c r="U59" t="str">
        <f t="shared" si="22"/>
        <v/>
      </c>
      <c r="V59" t="str">
        <f t="shared" si="23"/>
        <v/>
      </c>
      <c r="W59" t="str">
        <f t="shared" si="24"/>
        <v/>
      </c>
      <c r="X59" t="str">
        <f t="shared" si="25"/>
        <v/>
      </c>
      <c r="Y59" t="str">
        <f t="shared" si="26"/>
        <v/>
      </c>
      <c r="Z59" t="str">
        <f t="shared" si="27"/>
        <v/>
      </c>
      <c r="AA59" t="str">
        <f t="shared" si="28"/>
        <v/>
      </c>
      <c r="AB59" t="str">
        <f t="shared" si="12"/>
        <v/>
      </c>
      <c r="AC59" t="str">
        <f>IF($C59&lt;=SUM($T$8,$AD$8,$AN$8),VLOOKUP('FSE IDs'!I57,'HIDE - Lists'!A74:B142,2,FALSE),"")</f>
        <v/>
      </c>
    </row>
    <row r="60" spans="3:29">
      <c r="C60">
        <v>49</v>
      </c>
      <c r="D60" t="str">
        <f t="shared" si="29"/>
        <v/>
      </c>
      <c r="E60" t="str">
        <f t="shared" si="29"/>
        <v/>
      </c>
      <c r="F60" t="str">
        <f t="shared" si="29"/>
        <v/>
      </c>
      <c r="G60" t="str">
        <f t="shared" si="29"/>
        <v/>
      </c>
      <c r="H60" t="str">
        <f t="shared" si="29"/>
        <v/>
      </c>
      <c r="I60" t="str">
        <f t="shared" si="29"/>
        <v/>
      </c>
      <c r="J60" t="str">
        <f t="shared" si="30"/>
        <v/>
      </c>
      <c r="K60" t="str">
        <f t="shared" si="30"/>
        <v/>
      </c>
      <c r="L60" t="str">
        <f t="shared" si="31"/>
        <v/>
      </c>
      <c r="M60" t="str">
        <f t="shared" si="31"/>
        <v/>
      </c>
      <c r="N60" t="str">
        <f t="shared" si="31"/>
        <v/>
      </c>
      <c r="O60" t="str">
        <f t="shared" si="31"/>
        <v/>
      </c>
      <c r="P60" t="str">
        <f t="shared" si="31"/>
        <v/>
      </c>
      <c r="Q60" t="str">
        <f t="shared" si="20"/>
        <v/>
      </c>
      <c r="R60" t="str">
        <f>IF($C60&lt;=SUM($T$8,$AD$8,$AN$8),'FSE IDs'!$K$4,"")</f>
        <v/>
      </c>
      <c r="S60" t="str">
        <f>IF(OR(ISBLANK('FSE IDs'!C58),C60&gt;$C$11),"",'FSE IDs'!C58)</f>
        <v/>
      </c>
      <c r="T60" t="str">
        <f t="shared" si="21"/>
        <v/>
      </c>
      <c r="U60" t="str">
        <f t="shared" si="22"/>
        <v/>
      </c>
      <c r="V60" t="str">
        <f t="shared" si="23"/>
        <v/>
      </c>
      <c r="W60" t="str">
        <f t="shared" si="24"/>
        <v/>
      </c>
      <c r="X60" t="str">
        <f t="shared" si="25"/>
        <v/>
      </c>
      <c r="Y60" t="str">
        <f t="shared" si="26"/>
        <v/>
      </c>
      <c r="Z60" t="str">
        <f t="shared" si="27"/>
        <v/>
      </c>
      <c r="AA60" t="str">
        <f t="shared" si="28"/>
        <v/>
      </c>
      <c r="AB60" t="str">
        <f t="shared" si="12"/>
        <v/>
      </c>
      <c r="AC60" t="str">
        <f>IF($C60&lt;=SUM($T$8,$AD$8,$AN$8),VLOOKUP('FSE IDs'!I58,'HIDE - Lists'!A75:B143,2,FALSE),"")</f>
        <v/>
      </c>
    </row>
    <row r="61" spans="3:29">
      <c r="C61">
        <v>50</v>
      </c>
      <c r="D61" t="str">
        <f t="shared" si="29"/>
        <v/>
      </c>
      <c r="E61" t="str">
        <f t="shared" si="29"/>
        <v/>
      </c>
      <c r="F61" t="str">
        <f t="shared" si="29"/>
        <v/>
      </c>
      <c r="G61" t="str">
        <f t="shared" si="29"/>
        <v/>
      </c>
      <c r="H61" t="str">
        <f t="shared" si="29"/>
        <v/>
      </c>
      <c r="I61" t="str">
        <f t="shared" si="29"/>
        <v/>
      </c>
      <c r="J61" t="str">
        <f t="shared" si="30"/>
        <v/>
      </c>
      <c r="K61" t="str">
        <f t="shared" si="30"/>
        <v/>
      </c>
      <c r="L61" t="str">
        <f t="shared" si="31"/>
        <v/>
      </c>
      <c r="M61" t="str">
        <f t="shared" si="31"/>
        <v/>
      </c>
      <c r="N61" t="str">
        <f t="shared" si="31"/>
        <v/>
      </c>
      <c r="O61" t="str">
        <f t="shared" si="31"/>
        <v/>
      </c>
      <c r="P61" t="str">
        <f t="shared" si="31"/>
        <v/>
      </c>
      <c r="Q61" t="str">
        <f t="shared" si="20"/>
        <v/>
      </c>
      <c r="R61" t="str">
        <f>IF($C61&lt;=SUM($T$8,$AD$8,$AN$8),'FSE IDs'!$K$4,"")</f>
        <v/>
      </c>
      <c r="S61" t="str">
        <f>IF(OR(ISBLANK('FSE IDs'!C59),C61&gt;$C$11),"",'FSE IDs'!C59)</f>
        <v/>
      </c>
      <c r="T61" t="str">
        <f t="shared" si="21"/>
        <v/>
      </c>
      <c r="U61" t="str">
        <f t="shared" si="22"/>
        <v/>
      </c>
      <c r="V61" t="str">
        <f t="shared" si="23"/>
        <v/>
      </c>
      <c r="W61" t="str">
        <f t="shared" si="24"/>
        <v/>
      </c>
      <c r="X61" t="str">
        <f t="shared" si="25"/>
        <v/>
      </c>
      <c r="Y61" t="str">
        <f t="shared" si="26"/>
        <v/>
      </c>
      <c r="Z61" t="str">
        <f t="shared" si="27"/>
        <v/>
      </c>
      <c r="AA61" t="str">
        <f t="shared" si="28"/>
        <v/>
      </c>
      <c r="AB61" t="str">
        <f t="shared" si="12"/>
        <v/>
      </c>
      <c r="AC61" t="str">
        <f>IF($C61&lt;=SUM($T$8,$AD$8,$AN$8),VLOOKUP('FSE IDs'!I59,'HIDE - Lists'!A76:B144,2,FALSE),"")</f>
        <v/>
      </c>
    </row>
    <row r="62" spans="3:29">
      <c r="C62">
        <v>51</v>
      </c>
      <c r="D62" t="str">
        <f t="shared" ref="D62:I71" si="32">IF($C62&lt;=SUM($T$8,$AD$8,$AN$8),D$8,"")</f>
        <v/>
      </c>
      <c r="E62" t="str">
        <f t="shared" si="32"/>
        <v/>
      </c>
      <c r="F62" t="str">
        <f t="shared" si="32"/>
        <v/>
      </c>
      <c r="G62" t="str">
        <f t="shared" si="32"/>
        <v/>
      </c>
      <c r="H62" t="str">
        <f t="shared" si="32"/>
        <v/>
      </c>
      <c r="I62" t="str">
        <f t="shared" si="32"/>
        <v/>
      </c>
      <c r="J62" t="str">
        <f t="shared" si="30"/>
        <v/>
      </c>
      <c r="K62" t="str">
        <f t="shared" si="30"/>
        <v/>
      </c>
      <c r="L62" t="str">
        <f t="shared" ref="L62:P71" si="33">IF($C62&lt;=SUM($T$8,$AD$8,$AN$8),L$8,"")</f>
        <v/>
      </c>
      <c r="M62" t="str">
        <f t="shared" si="33"/>
        <v/>
      </c>
      <c r="N62" t="str">
        <f t="shared" si="33"/>
        <v/>
      </c>
      <c r="O62" t="str">
        <f t="shared" si="33"/>
        <v/>
      </c>
      <c r="P62" t="str">
        <f t="shared" si="33"/>
        <v/>
      </c>
      <c r="Q62" t="str">
        <f t="shared" si="20"/>
        <v/>
      </c>
      <c r="R62" t="str">
        <f>IF($C62&lt;=SUM($T$8,$AD$8,$AN$8),'FSE IDs'!$K$4,"")</f>
        <v/>
      </c>
      <c r="S62" t="str">
        <f>IF(OR(ISBLANK('FSE IDs'!C60),C62&gt;$C$11),"",'FSE IDs'!C60)</f>
        <v/>
      </c>
      <c r="T62" t="str">
        <f t="shared" si="21"/>
        <v/>
      </c>
      <c r="U62" t="str">
        <f t="shared" si="22"/>
        <v/>
      </c>
      <c r="V62" t="str">
        <f t="shared" si="23"/>
        <v/>
      </c>
      <c r="W62" t="str">
        <f t="shared" si="24"/>
        <v/>
      </c>
      <c r="X62" t="str">
        <f t="shared" si="25"/>
        <v/>
      </c>
      <c r="Y62" t="str">
        <f t="shared" si="26"/>
        <v/>
      </c>
      <c r="Z62" t="str">
        <f t="shared" si="27"/>
        <v/>
      </c>
      <c r="AA62" t="str">
        <f t="shared" si="28"/>
        <v/>
      </c>
      <c r="AB62" t="str">
        <f t="shared" si="12"/>
        <v/>
      </c>
      <c r="AC62" t="str">
        <f>IF($C62&lt;=SUM($T$8,$AD$8,$AN$8),VLOOKUP('FSE IDs'!I60,'HIDE - Lists'!A77:B145,2,FALSE),"")</f>
        <v/>
      </c>
    </row>
    <row r="63" spans="3:29">
      <c r="C63">
        <v>52</v>
      </c>
      <c r="D63" t="str">
        <f t="shared" si="32"/>
        <v/>
      </c>
      <c r="E63" t="str">
        <f t="shared" si="32"/>
        <v/>
      </c>
      <c r="F63" t="str">
        <f t="shared" si="32"/>
        <v/>
      </c>
      <c r="G63" t="str">
        <f t="shared" si="32"/>
        <v/>
      </c>
      <c r="H63" t="str">
        <f t="shared" si="32"/>
        <v/>
      </c>
      <c r="I63" t="str">
        <f t="shared" si="32"/>
        <v/>
      </c>
      <c r="J63" t="str">
        <f t="shared" si="30"/>
        <v/>
      </c>
      <c r="K63" t="str">
        <f t="shared" si="30"/>
        <v/>
      </c>
      <c r="L63" t="str">
        <f t="shared" si="33"/>
        <v/>
      </c>
      <c r="M63" t="str">
        <f t="shared" si="33"/>
        <v/>
      </c>
      <c r="N63" t="str">
        <f t="shared" si="33"/>
        <v/>
      </c>
      <c r="O63" t="str">
        <f t="shared" si="33"/>
        <v/>
      </c>
      <c r="P63" t="str">
        <f t="shared" si="33"/>
        <v/>
      </c>
      <c r="Q63" t="str">
        <f t="shared" si="20"/>
        <v/>
      </c>
      <c r="R63" t="str">
        <f>IF($C63&lt;=SUM($T$8,$AD$8,$AN$8),'FSE IDs'!$K$4,"")</f>
        <v/>
      </c>
      <c r="S63" t="str">
        <f>IF(OR(ISBLANK('FSE IDs'!C61),C63&gt;$C$11),"",'FSE IDs'!C61)</f>
        <v/>
      </c>
      <c r="T63" t="str">
        <f t="shared" si="21"/>
        <v/>
      </c>
      <c r="U63" t="str">
        <f t="shared" si="22"/>
        <v/>
      </c>
      <c r="V63" t="str">
        <f t="shared" si="23"/>
        <v/>
      </c>
      <c r="W63" t="str">
        <f t="shared" si="24"/>
        <v/>
      </c>
      <c r="X63" t="str">
        <f t="shared" si="25"/>
        <v/>
      </c>
      <c r="Y63" t="str">
        <f t="shared" si="26"/>
        <v/>
      </c>
      <c r="Z63" t="str">
        <f t="shared" si="27"/>
        <v/>
      </c>
      <c r="AA63" t="str">
        <f t="shared" si="28"/>
        <v/>
      </c>
      <c r="AB63" t="str">
        <f t="shared" si="12"/>
        <v/>
      </c>
      <c r="AC63" t="str">
        <f>IF($C63&lt;=SUM($T$8,$AD$8,$AN$8),VLOOKUP('FSE IDs'!I61,'HIDE - Lists'!A78:B146,2,FALSE),"")</f>
        <v/>
      </c>
    </row>
    <row r="64" spans="3:29">
      <c r="C64">
        <v>53</v>
      </c>
      <c r="D64" t="str">
        <f t="shared" si="32"/>
        <v/>
      </c>
      <c r="E64" t="str">
        <f t="shared" si="32"/>
        <v/>
      </c>
      <c r="F64" t="str">
        <f t="shared" si="32"/>
        <v/>
      </c>
      <c r="G64" t="str">
        <f t="shared" si="32"/>
        <v/>
      </c>
      <c r="H64" t="str">
        <f t="shared" si="32"/>
        <v/>
      </c>
      <c r="I64" t="str">
        <f t="shared" si="32"/>
        <v/>
      </c>
      <c r="J64" t="str">
        <f t="shared" si="30"/>
        <v/>
      </c>
      <c r="K64" t="str">
        <f t="shared" si="30"/>
        <v/>
      </c>
      <c r="L64" t="str">
        <f t="shared" si="33"/>
        <v/>
      </c>
      <c r="M64" t="str">
        <f t="shared" si="33"/>
        <v/>
      </c>
      <c r="N64" t="str">
        <f t="shared" si="33"/>
        <v/>
      </c>
      <c r="O64" t="str">
        <f t="shared" si="33"/>
        <v/>
      </c>
      <c r="P64" t="str">
        <f t="shared" si="33"/>
        <v/>
      </c>
      <c r="Q64" t="str">
        <f t="shared" si="20"/>
        <v/>
      </c>
      <c r="R64" t="str">
        <f>IF($C64&lt;=SUM($T$8,$AD$8,$AN$8),'FSE IDs'!$K$4,"")</f>
        <v/>
      </c>
      <c r="S64" t="str">
        <f>IF(OR(ISBLANK('FSE IDs'!C62),C64&gt;$C$11),"",'FSE IDs'!C62)</f>
        <v/>
      </c>
      <c r="T64" t="str">
        <f t="shared" si="21"/>
        <v/>
      </c>
      <c r="U64" t="str">
        <f t="shared" si="22"/>
        <v/>
      </c>
      <c r="V64" t="str">
        <f t="shared" si="23"/>
        <v/>
      </c>
      <c r="W64" t="str">
        <f t="shared" si="24"/>
        <v/>
      </c>
      <c r="X64" t="str">
        <f t="shared" si="25"/>
        <v/>
      </c>
      <c r="Y64" t="str">
        <f t="shared" si="26"/>
        <v/>
      </c>
      <c r="Z64" t="str">
        <f t="shared" si="27"/>
        <v/>
      </c>
      <c r="AA64" t="str">
        <f t="shared" si="28"/>
        <v/>
      </c>
      <c r="AB64" t="str">
        <f t="shared" si="12"/>
        <v/>
      </c>
      <c r="AC64" t="str">
        <f>IF($C64&lt;=SUM($T$8,$AD$8,$AN$8),VLOOKUP('FSE IDs'!I62,'HIDE - Lists'!A79:B147,2,FALSE),"")</f>
        <v/>
      </c>
    </row>
    <row r="65" spans="3:29">
      <c r="C65">
        <v>54</v>
      </c>
      <c r="D65" t="str">
        <f t="shared" si="32"/>
        <v/>
      </c>
      <c r="E65" t="str">
        <f t="shared" si="32"/>
        <v/>
      </c>
      <c r="F65" t="str">
        <f t="shared" si="32"/>
        <v/>
      </c>
      <c r="G65" t="str">
        <f t="shared" si="32"/>
        <v/>
      </c>
      <c r="H65" t="str">
        <f t="shared" si="32"/>
        <v/>
      </c>
      <c r="I65" t="str">
        <f t="shared" si="32"/>
        <v/>
      </c>
      <c r="J65" t="str">
        <f t="shared" si="30"/>
        <v/>
      </c>
      <c r="K65" t="str">
        <f t="shared" si="30"/>
        <v/>
      </c>
      <c r="L65" t="str">
        <f t="shared" si="33"/>
        <v/>
      </c>
      <c r="M65" t="str">
        <f t="shared" si="33"/>
        <v/>
      </c>
      <c r="N65" t="str">
        <f t="shared" si="33"/>
        <v/>
      </c>
      <c r="O65" t="str">
        <f t="shared" si="33"/>
        <v/>
      </c>
      <c r="P65" t="str">
        <f t="shared" si="33"/>
        <v/>
      </c>
      <c r="Q65" t="str">
        <f t="shared" si="20"/>
        <v/>
      </c>
      <c r="R65" t="str">
        <f>IF($C65&lt;=SUM($T$8,$AD$8,$AN$8),'FSE IDs'!$K$4,"")</f>
        <v/>
      </c>
      <c r="S65" t="str">
        <f>IF(OR(ISBLANK('FSE IDs'!C63),C65&gt;$C$11),"",'FSE IDs'!C63)</f>
        <v/>
      </c>
      <c r="T65" t="str">
        <f t="shared" si="21"/>
        <v/>
      </c>
      <c r="U65" t="str">
        <f t="shared" si="22"/>
        <v/>
      </c>
      <c r="V65" t="str">
        <f t="shared" si="23"/>
        <v/>
      </c>
      <c r="W65" t="str">
        <f t="shared" si="24"/>
        <v/>
      </c>
      <c r="X65" t="str">
        <f t="shared" si="25"/>
        <v/>
      </c>
      <c r="Y65" t="str">
        <f t="shared" si="26"/>
        <v/>
      </c>
      <c r="Z65" t="str">
        <f t="shared" si="27"/>
        <v/>
      </c>
      <c r="AA65" t="str">
        <f t="shared" si="28"/>
        <v/>
      </c>
      <c r="AB65" t="str">
        <f t="shared" si="12"/>
        <v/>
      </c>
      <c r="AC65" t="str">
        <f>IF($C65&lt;=SUM($T$8,$AD$8,$AN$8),VLOOKUP('FSE IDs'!I63,'HIDE - Lists'!A80:B148,2,FALSE),"")</f>
        <v/>
      </c>
    </row>
    <row r="66" spans="3:29">
      <c r="C66">
        <v>55</v>
      </c>
      <c r="D66" t="str">
        <f t="shared" si="32"/>
        <v/>
      </c>
      <c r="E66" t="str">
        <f t="shared" si="32"/>
        <v/>
      </c>
      <c r="F66" t="str">
        <f t="shared" si="32"/>
        <v/>
      </c>
      <c r="G66" t="str">
        <f t="shared" si="32"/>
        <v/>
      </c>
      <c r="H66" t="str">
        <f t="shared" si="32"/>
        <v/>
      </c>
      <c r="I66" t="str">
        <f t="shared" si="32"/>
        <v/>
      </c>
      <c r="J66" t="str">
        <f t="shared" si="30"/>
        <v/>
      </c>
      <c r="K66" t="str">
        <f t="shared" si="30"/>
        <v/>
      </c>
      <c r="L66" t="str">
        <f t="shared" si="33"/>
        <v/>
      </c>
      <c r="M66" t="str">
        <f t="shared" si="33"/>
        <v/>
      </c>
      <c r="N66" t="str">
        <f t="shared" si="33"/>
        <v/>
      </c>
      <c r="O66" t="str">
        <f t="shared" si="33"/>
        <v/>
      </c>
      <c r="P66" t="str">
        <f t="shared" si="33"/>
        <v/>
      </c>
      <c r="Q66" t="str">
        <f t="shared" si="20"/>
        <v/>
      </c>
      <c r="R66" t="str">
        <f>IF($C66&lt;=SUM($T$8,$AD$8,$AN$8),'FSE IDs'!$K$4,"")</f>
        <v/>
      </c>
      <c r="S66" t="str">
        <f>IF(OR(ISBLANK('FSE IDs'!C64),C66&gt;$C$11),"",'FSE IDs'!C64)</f>
        <v/>
      </c>
      <c r="T66" t="str">
        <f t="shared" si="21"/>
        <v/>
      </c>
      <c r="U66" t="str">
        <f t="shared" si="22"/>
        <v/>
      </c>
      <c r="V66" t="str">
        <f t="shared" si="23"/>
        <v/>
      </c>
      <c r="W66" t="str">
        <f t="shared" si="24"/>
        <v/>
      </c>
      <c r="X66" t="str">
        <f t="shared" si="25"/>
        <v/>
      </c>
      <c r="Y66" t="str">
        <f t="shared" si="26"/>
        <v/>
      </c>
      <c r="Z66" t="str">
        <f t="shared" si="27"/>
        <v/>
      </c>
      <c r="AA66" t="str">
        <f t="shared" si="28"/>
        <v/>
      </c>
      <c r="AB66" t="str">
        <f t="shared" si="12"/>
        <v/>
      </c>
      <c r="AC66" t="str">
        <f>IF($C66&lt;=SUM($T$8,$AD$8,$AN$8),VLOOKUP('FSE IDs'!I64,'HIDE - Lists'!A81:B149,2,FALSE),"")</f>
        <v/>
      </c>
    </row>
    <row r="67" spans="3:29">
      <c r="C67">
        <v>56</v>
      </c>
      <c r="D67" t="str">
        <f t="shared" si="32"/>
        <v/>
      </c>
      <c r="E67" t="str">
        <f t="shared" si="32"/>
        <v/>
      </c>
      <c r="F67" t="str">
        <f t="shared" si="32"/>
        <v/>
      </c>
      <c r="G67" t="str">
        <f t="shared" si="32"/>
        <v/>
      </c>
      <c r="H67" t="str">
        <f t="shared" si="32"/>
        <v/>
      </c>
      <c r="I67" t="str">
        <f t="shared" si="32"/>
        <v/>
      </c>
      <c r="J67" t="str">
        <f t="shared" si="30"/>
        <v/>
      </c>
      <c r="K67" t="str">
        <f t="shared" si="30"/>
        <v/>
      </c>
      <c r="L67" t="str">
        <f t="shared" si="33"/>
        <v/>
      </c>
      <c r="M67" t="str">
        <f t="shared" si="33"/>
        <v/>
      </c>
      <c r="N67" t="str">
        <f t="shared" si="33"/>
        <v/>
      </c>
      <c r="O67" t="str">
        <f t="shared" si="33"/>
        <v/>
      </c>
      <c r="P67" t="str">
        <f t="shared" si="33"/>
        <v/>
      </c>
      <c r="Q67" t="str">
        <f t="shared" si="20"/>
        <v/>
      </c>
      <c r="R67" t="str">
        <f>IF($C67&lt;=SUM($T$8,$AD$8,$AN$8),'FSE IDs'!$K$4,"")</f>
        <v/>
      </c>
      <c r="S67" t="str">
        <f>IF(OR(ISBLANK('FSE IDs'!C65),C67&gt;$C$11),"",'FSE IDs'!C65)</f>
        <v/>
      </c>
      <c r="T67" t="str">
        <f t="shared" si="21"/>
        <v/>
      </c>
      <c r="U67" t="str">
        <f t="shared" si="22"/>
        <v/>
      </c>
      <c r="V67" t="str">
        <f t="shared" si="23"/>
        <v/>
      </c>
      <c r="W67" t="str">
        <f t="shared" si="24"/>
        <v/>
      </c>
      <c r="X67" t="str">
        <f t="shared" si="25"/>
        <v/>
      </c>
      <c r="Y67" t="str">
        <f t="shared" si="26"/>
        <v/>
      </c>
      <c r="Z67" t="str">
        <f t="shared" si="27"/>
        <v/>
      </c>
      <c r="AA67" t="str">
        <f t="shared" si="28"/>
        <v/>
      </c>
      <c r="AB67" t="str">
        <f t="shared" si="12"/>
        <v/>
      </c>
      <c r="AC67" t="str">
        <f>IF($C67&lt;=SUM($T$8,$AD$8,$AN$8),VLOOKUP('FSE IDs'!I65,'HIDE - Lists'!A82:B150,2,FALSE),"")</f>
        <v/>
      </c>
    </row>
    <row r="68" spans="3:29">
      <c r="C68">
        <v>57</v>
      </c>
      <c r="D68" t="str">
        <f t="shared" si="32"/>
        <v/>
      </c>
      <c r="E68" t="str">
        <f t="shared" si="32"/>
        <v/>
      </c>
      <c r="F68" t="str">
        <f t="shared" si="32"/>
        <v/>
      </c>
      <c r="G68" t="str">
        <f t="shared" si="32"/>
        <v/>
      </c>
      <c r="H68" t="str">
        <f t="shared" si="32"/>
        <v/>
      </c>
      <c r="I68" t="str">
        <f t="shared" si="32"/>
        <v/>
      </c>
      <c r="J68" t="str">
        <f t="shared" si="30"/>
        <v/>
      </c>
      <c r="K68" t="str">
        <f t="shared" si="30"/>
        <v/>
      </c>
      <c r="L68" t="str">
        <f t="shared" si="33"/>
        <v/>
      </c>
      <c r="M68" t="str">
        <f t="shared" si="33"/>
        <v/>
      </c>
      <c r="N68" t="str">
        <f t="shared" si="33"/>
        <v/>
      </c>
      <c r="O68" t="str">
        <f t="shared" si="33"/>
        <v/>
      </c>
      <c r="P68" t="str">
        <f t="shared" si="33"/>
        <v/>
      </c>
      <c r="Q68" t="str">
        <f t="shared" si="20"/>
        <v/>
      </c>
      <c r="R68" t="str">
        <f>IF($C68&lt;=SUM($T$8,$AD$8,$AN$8),'FSE IDs'!$K$4,"")</f>
        <v/>
      </c>
      <c r="S68" t="str">
        <f>IF(OR(ISBLANK('FSE IDs'!C66),C68&gt;$C$11),"",'FSE IDs'!C66)</f>
        <v/>
      </c>
      <c r="T68" t="str">
        <f t="shared" si="21"/>
        <v/>
      </c>
      <c r="U68" t="str">
        <f t="shared" si="22"/>
        <v/>
      </c>
      <c r="V68" t="str">
        <f t="shared" si="23"/>
        <v/>
      </c>
      <c r="W68" t="str">
        <f t="shared" si="24"/>
        <v/>
      </c>
      <c r="X68" t="str">
        <f t="shared" si="25"/>
        <v/>
      </c>
      <c r="Y68" t="str">
        <f t="shared" si="26"/>
        <v/>
      </c>
      <c r="Z68" t="str">
        <f t="shared" si="27"/>
        <v/>
      </c>
      <c r="AA68" t="str">
        <f t="shared" si="28"/>
        <v/>
      </c>
      <c r="AB68" t="str">
        <f t="shared" si="12"/>
        <v/>
      </c>
      <c r="AC68" t="str">
        <f>IF($C68&lt;=SUM($T$8,$AD$8,$AN$8),VLOOKUP('FSE IDs'!I66,'HIDE - Lists'!A83:B151,2,FALSE),"")</f>
        <v/>
      </c>
    </row>
    <row r="69" spans="3:29">
      <c r="C69">
        <v>58</v>
      </c>
      <c r="D69" t="str">
        <f t="shared" si="32"/>
        <v/>
      </c>
      <c r="E69" t="str">
        <f t="shared" si="32"/>
        <v/>
      </c>
      <c r="F69" t="str">
        <f t="shared" si="32"/>
        <v/>
      </c>
      <c r="G69" t="str">
        <f t="shared" si="32"/>
        <v/>
      </c>
      <c r="H69" t="str">
        <f t="shared" si="32"/>
        <v/>
      </c>
      <c r="I69" t="str">
        <f t="shared" si="32"/>
        <v/>
      </c>
      <c r="J69" t="str">
        <f t="shared" si="30"/>
        <v/>
      </c>
      <c r="K69" t="str">
        <f t="shared" si="30"/>
        <v/>
      </c>
      <c r="L69" t="str">
        <f t="shared" si="33"/>
        <v/>
      </c>
      <c r="M69" t="str">
        <f t="shared" si="33"/>
        <v/>
      </c>
      <c r="N69" t="str">
        <f t="shared" si="33"/>
        <v/>
      </c>
      <c r="O69" t="str">
        <f t="shared" si="33"/>
        <v/>
      </c>
      <c r="P69" t="str">
        <f t="shared" si="33"/>
        <v/>
      </c>
      <c r="Q69" t="str">
        <f t="shared" si="20"/>
        <v/>
      </c>
      <c r="R69" t="str">
        <f>IF($C69&lt;=SUM($T$8,$AD$8,$AN$8),'FSE IDs'!$K$4,"")</f>
        <v/>
      </c>
      <c r="S69" t="str">
        <f>IF(OR(ISBLANK('FSE IDs'!C67),C69&gt;$C$11),"",'FSE IDs'!C67)</f>
        <v/>
      </c>
      <c r="T69" t="str">
        <f t="shared" si="21"/>
        <v/>
      </c>
      <c r="U69" t="str">
        <f t="shared" si="22"/>
        <v/>
      </c>
      <c r="V69" t="str">
        <f t="shared" si="23"/>
        <v/>
      </c>
      <c r="W69" t="str">
        <f t="shared" si="24"/>
        <v/>
      </c>
      <c r="X69" t="str">
        <f t="shared" si="25"/>
        <v/>
      </c>
      <c r="Y69" t="str">
        <f t="shared" si="26"/>
        <v/>
      </c>
      <c r="Z69" t="str">
        <f t="shared" si="27"/>
        <v/>
      </c>
      <c r="AA69" t="str">
        <f t="shared" si="28"/>
        <v/>
      </c>
      <c r="AB69" t="str">
        <f t="shared" si="12"/>
        <v/>
      </c>
      <c r="AC69" t="str">
        <f>IF($C69&lt;=SUM($T$8,$AD$8,$AN$8),VLOOKUP('FSE IDs'!I67,'HIDE - Lists'!A84:B152,2,FALSE),"")</f>
        <v/>
      </c>
    </row>
    <row r="70" spans="3:29">
      <c r="C70">
        <v>59</v>
      </c>
      <c r="D70" t="str">
        <f t="shared" si="32"/>
        <v/>
      </c>
      <c r="E70" t="str">
        <f t="shared" si="32"/>
        <v/>
      </c>
      <c r="F70" t="str">
        <f t="shared" si="32"/>
        <v/>
      </c>
      <c r="G70" t="str">
        <f t="shared" si="32"/>
        <v/>
      </c>
      <c r="H70" t="str">
        <f t="shared" si="32"/>
        <v/>
      </c>
      <c r="I70" t="str">
        <f t="shared" si="32"/>
        <v/>
      </c>
      <c r="J70" t="str">
        <f t="shared" si="30"/>
        <v/>
      </c>
      <c r="K70" t="str">
        <f t="shared" si="30"/>
        <v/>
      </c>
      <c r="L70" t="str">
        <f t="shared" si="33"/>
        <v/>
      </c>
      <c r="M70" t="str">
        <f t="shared" si="33"/>
        <v/>
      </c>
      <c r="N70" t="str">
        <f t="shared" si="33"/>
        <v/>
      </c>
      <c r="O70" t="str">
        <f t="shared" si="33"/>
        <v/>
      </c>
      <c r="P70" t="str">
        <f t="shared" si="33"/>
        <v/>
      </c>
      <c r="Q70" t="str">
        <f t="shared" si="20"/>
        <v/>
      </c>
      <c r="R70" t="str">
        <f>IF($C70&lt;=SUM($T$8,$AD$8,$AN$8),'FSE IDs'!$K$4,"")</f>
        <v/>
      </c>
      <c r="S70" t="str">
        <f>IF(OR(ISBLANK('FSE IDs'!C68),C70&gt;$C$11),"",'FSE IDs'!C68)</f>
        <v/>
      </c>
      <c r="T70" t="str">
        <f t="shared" si="21"/>
        <v/>
      </c>
      <c r="U70" t="str">
        <f t="shared" si="22"/>
        <v/>
      </c>
      <c r="V70" t="str">
        <f t="shared" si="23"/>
        <v/>
      </c>
      <c r="W70" t="str">
        <f t="shared" si="24"/>
        <v/>
      </c>
      <c r="X70" t="str">
        <f t="shared" si="25"/>
        <v/>
      </c>
      <c r="Y70" t="str">
        <f t="shared" si="26"/>
        <v/>
      </c>
      <c r="Z70" t="str">
        <f t="shared" si="27"/>
        <v/>
      </c>
      <c r="AA70" t="str">
        <f t="shared" si="28"/>
        <v/>
      </c>
      <c r="AB70" t="str">
        <f t="shared" si="12"/>
        <v/>
      </c>
      <c r="AC70" t="str">
        <f>IF($C70&lt;=SUM($T$8,$AD$8,$AN$8),VLOOKUP('FSE IDs'!I68,'HIDE - Lists'!A85:B153,2,FALSE),"")</f>
        <v/>
      </c>
    </row>
    <row r="71" spans="3:29">
      <c r="C71">
        <v>60</v>
      </c>
      <c r="D71" t="str">
        <f t="shared" si="32"/>
        <v/>
      </c>
      <c r="E71" t="str">
        <f t="shared" si="32"/>
        <v/>
      </c>
      <c r="F71" t="str">
        <f t="shared" si="32"/>
        <v/>
      </c>
      <c r="G71" t="str">
        <f t="shared" si="32"/>
        <v/>
      </c>
      <c r="H71" t="str">
        <f t="shared" si="32"/>
        <v/>
      </c>
      <c r="I71" t="str">
        <f t="shared" si="32"/>
        <v/>
      </c>
      <c r="J71" t="str">
        <f t="shared" si="30"/>
        <v/>
      </c>
      <c r="K71" t="str">
        <f t="shared" si="30"/>
        <v/>
      </c>
      <c r="L71" t="str">
        <f t="shared" si="33"/>
        <v/>
      </c>
      <c r="M71" t="str">
        <f t="shared" si="33"/>
        <v/>
      </c>
      <c r="N71" t="str">
        <f t="shared" si="33"/>
        <v/>
      </c>
      <c r="O71" t="str">
        <f t="shared" si="33"/>
        <v/>
      </c>
      <c r="P71" t="str">
        <f t="shared" si="33"/>
        <v/>
      </c>
      <c r="Q71" t="str">
        <f t="shared" si="20"/>
        <v/>
      </c>
      <c r="R71" t="str">
        <f>IF($C71&lt;=SUM($T$8,$AD$8,$AN$8),'FSE IDs'!$K$4,"")</f>
        <v/>
      </c>
      <c r="S71" t="str">
        <f>IF(OR(ISBLANK('FSE IDs'!C69),C71&gt;$C$11),"",'FSE IDs'!C69)</f>
        <v/>
      </c>
      <c r="T71" t="str">
        <f t="shared" si="21"/>
        <v/>
      </c>
      <c r="U71" t="str">
        <f t="shared" si="22"/>
        <v/>
      </c>
      <c r="V71" t="str">
        <f t="shared" si="23"/>
        <v/>
      </c>
      <c r="W71" t="str">
        <f t="shared" si="24"/>
        <v/>
      </c>
      <c r="X71" t="str">
        <f t="shared" si="25"/>
        <v/>
      </c>
      <c r="Y71" t="str">
        <f t="shared" si="26"/>
        <v/>
      </c>
      <c r="Z71" t="str">
        <f t="shared" si="27"/>
        <v/>
      </c>
      <c r="AA71" t="str">
        <f t="shared" si="28"/>
        <v/>
      </c>
      <c r="AB71" t="str">
        <f t="shared" si="12"/>
        <v/>
      </c>
      <c r="AC71" t="str">
        <f>IF($C71&lt;=SUM($T$8,$AD$8,$AN$8),VLOOKUP('FSE IDs'!I69,'HIDE - Lists'!A86:B154,2,FALSE),"")</f>
        <v/>
      </c>
    </row>
    <row r="72" spans="3:29">
      <c r="C72">
        <v>61</v>
      </c>
      <c r="D72" t="str">
        <f t="shared" ref="D72:I81" si="34">IF($C72&lt;=SUM($T$8,$AD$8,$AN$8),D$8,"")</f>
        <v/>
      </c>
      <c r="E72" t="str">
        <f t="shared" si="34"/>
        <v/>
      </c>
      <c r="F72" t="str">
        <f t="shared" si="34"/>
        <v/>
      </c>
      <c r="G72" t="str">
        <f t="shared" si="34"/>
        <v/>
      </c>
      <c r="H72" t="str">
        <f t="shared" si="34"/>
        <v/>
      </c>
      <c r="I72" t="str">
        <f t="shared" si="34"/>
        <v/>
      </c>
      <c r="J72" t="str">
        <f t="shared" ref="J72:K91" si="35">IF($C72&lt;=SUM($T$8,$AD$8,$AN$8),J$8*1,"")</f>
        <v/>
      </c>
      <c r="K72" t="str">
        <f t="shared" si="35"/>
        <v/>
      </c>
      <c r="L72" t="str">
        <f t="shared" ref="L72:P81" si="36">IF($C72&lt;=SUM($T$8,$AD$8,$AN$8),L$8,"")</f>
        <v/>
      </c>
      <c r="M72" t="str">
        <f t="shared" si="36"/>
        <v/>
      </c>
      <c r="N72" t="str">
        <f t="shared" si="36"/>
        <v/>
      </c>
      <c r="O72" t="str">
        <f t="shared" si="36"/>
        <v/>
      </c>
      <c r="P72" t="str">
        <f t="shared" si="36"/>
        <v/>
      </c>
      <c r="Q72" t="str">
        <f t="shared" si="20"/>
        <v/>
      </c>
      <c r="R72" t="str">
        <f>IF($C72&lt;=SUM($T$8,$AD$8,$AN$8),'FSE IDs'!$K$4,"")</f>
        <v/>
      </c>
      <c r="S72" t="str">
        <f>IF(OR(ISBLANK('FSE IDs'!C70),C72&gt;$C$11),"",'FSE IDs'!C70)</f>
        <v/>
      </c>
      <c r="T72" t="str">
        <f t="shared" si="21"/>
        <v/>
      </c>
      <c r="U72" t="str">
        <f t="shared" si="22"/>
        <v/>
      </c>
      <c r="V72" t="str">
        <f t="shared" si="23"/>
        <v/>
      </c>
      <c r="W72" t="str">
        <f t="shared" si="24"/>
        <v/>
      </c>
      <c r="X72" t="str">
        <f t="shared" si="25"/>
        <v/>
      </c>
      <c r="Y72" t="str">
        <f t="shared" si="26"/>
        <v/>
      </c>
      <c r="Z72" t="str">
        <f t="shared" si="27"/>
        <v/>
      </c>
      <c r="AA72" t="str">
        <f t="shared" si="28"/>
        <v/>
      </c>
      <c r="AB72" t="str">
        <f t="shared" si="12"/>
        <v/>
      </c>
      <c r="AC72" t="str">
        <f>IF($C72&lt;=SUM($T$8,$AD$8,$AN$8),VLOOKUP('FSE IDs'!I70,'HIDE - Lists'!A87:B155,2,FALSE),"")</f>
        <v/>
      </c>
    </row>
    <row r="73" spans="3:29">
      <c r="C73">
        <v>62</v>
      </c>
      <c r="D73" t="str">
        <f t="shared" si="34"/>
        <v/>
      </c>
      <c r="E73" t="str">
        <f t="shared" si="34"/>
        <v/>
      </c>
      <c r="F73" t="str">
        <f t="shared" si="34"/>
        <v/>
      </c>
      <c r="G73" t="str">
        <f t="shared" si="34"/>
        <v/>
      </c>
      <c r="H73" t="str">
        <f t="shared" si="34"/>
        <v/>
      </c>
      <c r="I73" t="str">
        <f t="shared" si="34"/>
        <v/>
      </c>
      <c r="J73" t="str">
        <f t="shared" si="35"/>
        <v/>
      </c>
      <c r="K73" t="str">
        <f t="shared" si="35"/>
        <v/>
      </c>
      <c r="L73" t="str">
        <f t="shared" si="36"/>
        <v/>
      </c>
      <c r="M73" t="str">
        <f t="shared" si="36"/>
        <v/>
      </c>
      <c r="N73" t="str">
        <f t="shared" si="36"/>
        <v/>
      </c>
      <c r="O73" t="str">
        <f t="shared" si="36"/>
        <v/>
      </c>
      <c r="P73" t="str">
        <f t="shared" si="36"/>
        <v/>
      </c>
      <c r="Q73" t="str">
        <f t="shared" si="20"/>
        <v/>
      </c>
      <c r="R73" t="str">
        <f>IF($C73&lt;=SUM($T$8,$AD$8,$AN$8),'FSE IDs'!$K$4,"")</f>
        <v/>
      </c>
      <c r="S73" t="str">
        <f>IF(OR(ISBLANK('FSE IDs'!C71),C73&gt;$C$11),"",'FSE IDs'!C71)</f>
        <v/>
      </c>
      <c r="T73" t="str">
        <f t="shared" si="21"/>
        <v/>
      </c>
      <c r="U73" t="str">
        <f t="shared" si="22"/>
        <v/>
      </c>
      <c r="V73" t="str">
        <f t="shared" si="23"/>
        <v/>
      </c>
      <c r="W73" t="str">
        <f t="shared" si="24"/>
        <v/>
      </c>
      <c r="X73" t="str">
        <f t="shared" si="25"/>
        <v/>
      </c>
      <c r="Y73" t="str">
        <f t="shared" si="26"/>
        <v/>
      </c>
      <c r="Z73" t="str">
        <f t="shared" si="27"/>
        <v/>
      </c>
      <c r="AA73" t="str">
        <f t="shared" si="28"/>
        <v/>
      </c>
      <c r="AB73" t="str">
        <f t="shared" si="12"/>
        <v/>
      </c>
      <c r="AC73" t="str">
        <f>IF($C73&lt;=SUM($T$8,$AD$8,$AN$8),VLOOKUP('FSE IDs'!I71,'HIDE - Lists'!A88:B156,2,FALSE),"")</f>
        <v/>
      </c>
    </row>
    <row r="74" spans="3:29">
      <c r="C74">
        <v>63</v>
      </c>
      <c r="D74" t="str">
        <f t="shared" si="34"/>
        <v/>
      </c>
      <c r="E74" t="str">
        <f t="shared" si="34"/>
        <v/>
      </c>
      <c r="F74" t="str">
        <f t="shared" si="34"/>
        <v/>
      </c>
      <c r="G74" t="str">
        <f t="shared" si="34"/>
        <v/>
      </c>
      <c r="H74" t="str">
        <f t="shared" si="34"/>
        <v/>
      </c>
      <c r="I74" t="str">
        <f t="shared" si="34"/>
        <v/>
      </c>
      <c r="J74" t="str">
        <f t="shared" si="35"/>
        <v/>
      </c>
      <c r="K74" t="str">
        <f t="shared" si="35"/>
        <v/>
      </c>
      <c r="L74" t="str">
        <f t="shared" si="36"/>
        <v/>
      </c>
      <c r="M74" t="str">
        <f t="shared" si="36"/>
        <v/>
      </c>
      <c r="N74" t="str">
        <f t="shared" si="36"/>
        <v/>
      </c>
      <c r="O74" t="str">
        <f t="shared" si="36"/>
        <v/>
      </c>
      <c r="P74" t="str">
        <f t="shared" si="36"/>
        <v/>
      </c>
      <c r="Q74" t="str">
        <f t="shared" si="20"/>
        <v/>
      </c>
      <c r="R74" t="str">
        <f>IF($C74&lt;=SUM($T$8,$AD$8,$AN$8),'FSE IDs'!$K$4,"")</f>
        <v/>
      </c>
      <c r="S74" t="str">
        <f>IF(OR(ISBLANK('FSE IDs'!C72),C74&gt;$C$11),"",'FSE IDs'!C72)</f>
        <v/>
      </c>
      <c r="T74" t="str">
        <f t="shared" si="21"/>
        <v/>
      </c>
      <c r="U74" t="str">
        <f t="shared" si="22"/>
        <v/>
      </c>
      <c r="V74" t="str">
        <f t="shared" si="23"/>
        <v/>
      </c>
      <c r="W74" t="str">
        <f t="shared" si="24"/>
        <v/>
      </c>
      <c r="X74" t="str">
        <f t="shared" si="25"/>
        <v/>
      </c>
      <c r="Y74" t="str">
        <f t="shared" si="26"/>
        <v/>
      </c>
      <c r="Z74" t="str">
        <f t="shared" si="27"/>
        <v/>
      </c>
      <c r="AA74" t="str">
        <f t="shared" si="28"/>
        <v/>
      </c>
      <c r="AB74" t="str">
        <f t="shared" si="12"/>
        <v/>
      </c>
      <c r="AC74" t="str">
        <f>IF($C74&lt;=SUM($T$8,$AD$8,$AN$8),VLOOKUP('FSE IDs'!I72,'HIDE - Lists'!A89:B157,2,FALSE),"")</f>
        <v/>
      </c>
    </row>
    <row r="75" spans="3:29">
      <c r="C75">
        <v>64</v>
      </c>
      <c r="D75" t="str">
        <f t="shared" si="34"/>
        <v/>
      </c>
      <c r="E75" t="str">
        <f t="shared" si="34"/>
        <v/>
      </c>
      <c r="F75" t="str">
        <f t="shared" si="34"/>
        <v/>
      </c>
      <c r="G75" t="str">
        <f t="shared" si="34"/>
        <v/>
      </c>
      <c r="H75" t="str">
        <f t="shared" si="34"/>
        <v/>
      </c>
      <c r="I75" t="str">
        <f t="shared" si="34"/>
        <v/>
      </c>
      <c r="J75" t="str">
        <f t="shared" si="35"/>
        <v/>
      </c>
      <c r="K75" t="str">
        <f t="shared" si="35"/>
        <v/>
      </c>
      <c r="L75" t="str">
        <f t="shared" si="36"/>
        <v/>
      </c>
      <c r="M75" t="str">
        <f t="shared" si="36"/>
        <v/>
      </c>
      <c r="N75" t="str">
        <f t="shared" si="36"/>
        <v/>
      </c>
      <c r="O75" t="str">
        <f t="shared" si="36"/>
        <v/>
      </c>
      <c r="P75" t="str">
        <f t="shared" si="36"/>
        <v/>
      </c>
      <c r="Q75" t="str">
        <f t="shared" si="20"/>
        <v/>
      </c>
      <c r="R75" t="str">
        <f>IF($C75&lt;=SUM($T$8,$AD$8,$AN$8),'FSE IDs'!$K$4,"")</f>
        <v/>
      </c>
      <c r="S75" t="str">
        <f>IF(OR(ISBLANK('FSE IDs'!C73),C75&gt;$C$11),"",'FSE IDs'!C73)</f>
        <v/>
      </c>
      <c r="T75" t="str">
        <f t="shared" si="21"/>
        <v/>
      </c>
      <c r="U75" t="str">
        <f t="shared" si="22"/>
        <v/>
      </c>
      <c r="V75" t="str">
        <f t="shared" si="23"/>
        <v/>
      </c>
      <c r="W75" t="str">
        <f t="shared" si="24"/>
        <v/>
      </c>
      <c r="X75" t="str">
        <f t="shared" si="25"/>
        <v/>
      </c>
      <c r="Y75" t="str">
        <f t="shared" si="26"/>
        <v/>
      </c>
      <c r="Z75" t="str">
        <f t="shared" si="27"/>
        <v/>
      </c>
      <c r="AA75" t="str">
        <f t="shared" si="28"/>
        <v/>
      </c>
      <c r="AB75" t="str">
        <f t="shared" si="12"/>
        <v/>
      </c>
      <c r="AC75" t="str">
        <f>IF($C75&lt;=SUM($T$8,$AD$8,$AN$8),VLOOKUP('FSE IDs'!I73,'HIDE - Lists'!A90:B158,2,FALSE),"")</f>
        <v/>
      </c>
    </row>
    <row r="76" spans="3:29">
      <c r="C76">
        <v>65</v>
      </c>
      <c r="D76" t="str">
        <f t="shared" si="34"/>
        <v/>
      </c>
      <c r="E76" t="str">
        <f t="shared" si="34"/>
        <v/>
      </c>
      <c r="F76" t="str">
        <f t="shared" si="34"/>
        <v/>
      </c>
      <c r="G76" t="str">
        <f t="shared" si="34"/>
        <v/>
      </c>
      <c r="H76" t="str">
        <f t="shared" si="34"/>
        <v/>
      </c>
      <c r="I76" t="str">
        <f t="shared" si="34"/>
        <v/>
      </c>
      <c r="J76" t="str">
        <f t="shared" si="35"/>
        <v/>
      </c>
      <c r="K76" t="str">
        <f t="shared" si="35"/>
        <v/>
      </c>
      <c r="L76" t="str">
        <f t="shared" si="36"/>
        <v/>
      </c>
      <c r="M76" t="str">
        <f t="shared" si="36"/>
        <v/>
      </c>
      <c r="N76" t="str">
        <f t="shared" si="36"/>
        <v/>
      </c>
      <c r="O76" t="str">
        <f t="shared" si="36"/>
        <v/>
      </c>
      <c r="P76" t="str">
        <f t="shared" si="36"/>
        <v/>
      </c>
      <c r="Q76" t="str">
        <f t="shared" ref="Q76:Q107" si="37">IF($C76&lt;=SUM($T$8,$AD$8,$AN$8),$T$8+$AD$8+$AN$8,"")</f>
        <v/>
      </c>
      <c r="R76" t="str">
        <f>IF($C76&lt;=SUM($T$8,$AD$8,$AN$8),'FSE IDs'!$K$4,"")</f>
        <v/>
      </c>
      <c r="S76" t="str">
        <f>IF(OR(ISBLANK('FSE IDs'!C74),C76&gt;$C$11),"",'FSE IDs'!C74)</f>
        <v/>
      </c>
      <c r="T76" t="str">
        <f t="shared" ref="T76:T107" si="38">IF(AND($C76&lt;=$T$8),U$8,IF(AND($C76&gt;$T$8,$C76&lt;=($T$8+$AD$8)),AE$8,IF(AND($C76&gt;($T$8+$AD$8),$C76&lt;=($T$8+$AD$8+$AN$8)),AO$8,"")))</f>
        <v/>
      </c>
      <c r="U76" t="str">
        <f t="shared" ref="U76:U107" si="39">IF(AND($C76&lt;=$T$8),W$8,IF(AND($C76&gt;$T$8,$C76&lt;=($T$8+$AD$8)),AG$8,IF(AND($C76&gt;($T$8+$AD$8),$C76&lt;=($T$8+$AD$8+$AN$8)),AQ$8,"")))</f>
        <v/>
      </c>
      <c r="V76" t="str">
        <f t="shared" ref="V76:V107" si="40">IF(AND($C76&lt;=$T$8),X$8/$T$8,IF(AND($C76&gt;$T$8,$C76&lt;=($T$8+$AD$8)),AH$8/$AD$8,IF(AND($C76&gt;($T$8+$AD$8),$C76&lt;=($T$8+$AD$8+$AN$8)),AR$8/$AN$8,"")))</f>
        <v/>
      </c>
      <c r="W76" t="str">
        <f t="shared" ref="W76:W107" si="41">IF(AND($C76&lt;=$T$8),Y$8/$T$8,IF(AND($C76&gt;$T$8,$C76&lt;=($T$8+$AD$8)),AI$8/$AD$8,IF(AND($C76&gt;($T$8+$AD$8),$C76&lt;=($T$8+$AD$8+$AN$8)),AS$8/$AN$8,"")))</f>
        <v/>
      </c>
      <c r="X76" t="str">
        <f t="shared" ref="X76:X107" si="42">IF(AND($C76&lt;=$T$8),Z$8/$T$8,IF(AND($C76&gt;$T$8,$C76&lt;=($T$8+$AD$8)),AJ$8/$AD$8,IF(AND($C76&gt;($T$8+$AD$8),$C76&lt;=($T$8+$AD$8+$AN$8)),AT$8/$AN$8,"")))</f>
        <v/>
      </c>
      <c r="Y76" t="str">
        <f t="shared" ref="Y76:Y107" si="43">IF(AND($C76&lt;=$T$8),AA$8,IF(AND($C76&gt;$T$8,$C76&lt;=($T$8+$AD$8)),AK$8,IF(AND($C76&gt;($T$8+$AD$8),$C76&lt;=($T$8+$AD$8+$AN$8)),AU$8,"")))</f>
        <v/>
      </c>
      <c r="Z76" t="str">
        <f t="shared" ref="Z76:Z107" si="44">IF(AND($C76&lt;=$T$8),AB$8,IF(AND($C76&gt;$T$8,$C76&lt;=($T$8+$AD$8)),AL$8,IF(AND($C76&gt;($T$8+$AD$8),$C76&lt;=($T$8+$AD$8+$AN$8)),AV$8,"")))</f>
        <v/>
      </c>
      <c r="AA76" t="str">
        <f t="shared" ref="AA76:AA107" si="45">IF(AND($C76&lt;=$T$8),AC$8,IF(AND($C76&gt;$T$8,$C76&lt;=($T$8+$AD$8)),AM$8,IF(AND($C76&gt;($T$8+$AD$8),$C76&lt;=($T$8+$AD$8+$AN$8)),AW$8,"")))</f>
        <v/>
      </c>
      <c r="AB76" t="str">
        <f t="shared" si="12"/>
        <v/>
      </c>
      <c r="AC76" t="str">
        <f>IF($C76&lt;=SUM($T$8,$AD$8,$AN$8),VLOOKUP('FSE IDs'!I74,'HIDE - Lists'!A91:B159,2,FALSE),"")</f>
        <v/>
      </c>
    </row>
    <row r="77" spans="3:29">
      <c r="C77">
        <v>66</v>
      </c>
      <c r="D77" t="str">
        <f t="shared" si="34"/>
        <v/>
      </c>
      <c r="E77" t="str">
        <f t="shared" si="34"/>
        <v/>
      </c>
      <c r="F77" t="str">
        <f t="shared" si="34"/>
        <v/>
      </c>
      <c r="G77" t="str">
        <f t="shared" si="34"/>
        <v/>
      </c>
      <c r="H77" t="str">
        <f t="shared" si="34"/>
        <v/>
      </c>
      <c r="I77" t="str">
        <f t="shared" si="34"/>
        <v/>
      </c>
      <c r="J77" t="str">
        <f t="shared" si="35"/>
        <v/>
      </c>
      <c r="K77" t="str">
        <f t="shared" si="35"/>
        <v/>
      </c>
      <c r="L77" t="str">
        <f t="shared" si="36"/>
        <v/>
      </c>
      <c r="M77" t="str">
        <f t="shared" si="36"/>
        <v/>
      </c>
      <c r="N77" t="str">
        <f t="shared" si="36"/>
        <v/>
      </c>
      <c r="O77" t="str">
        <f t="shared" si="36"/>
        <v/>
      </c>
      <c r="P77" t="str">
        <f t="shared" si="36"/>
        <v/>
      </c>
      <c r="Q77" t="str">
        <f t="shared" si="37"/>
        <v/>
      </c>
      <c r="R77" t="str">
        <f>IF($C77&lt;=SUM($T$8,$AD$8,$AN$8),'FSE IDs'!$K$4,"")</f>
        <v/>
      </c>
      <c r="S77" t="str">
        <f>IF(OR(ISBLANK('FSE IDs'!C75),C77&gt;$C$11),"",'FSE IDs'!C75)</f>
        <v/>
      </c>
      <c r="T77" t="str">
        <f t="shared" si="38"/>
        <v/>
      </c>
      <c r="U77" t="str">
        <f t="shared" si="39"/>
        <v/>
      </c>
      <c r="V77" t="str">
        <f t="shared" si="40"/>
        <v/>
      </c>
      <c r="W77" t="str">
        <f t="shared" si="41"/>
        <v/>
      </c>
      <c r="X77" t="str">
        <f t="shared" si="42"/>
        <v/>
      </c>
      <c r="Y77" t="str">
        <f t="shared" si="43"/>
        <v/>
      </c>
      <c r="Z77" t="str">
        <f t="shared" si="44"/>
        <v/>
      </c>
      <c r="AA77" t="str">
        <f t="shared" si="45"/>
        <v/>
      </c>
      <c r="AB77" t="str">
        <f t="shared" ref="AB77:AB132" si="46">IF(AND($C77&lt;=$T$8),V$8,IF(AND($C77&gt;$T$8,$C77&lt;=($T$8+$AD$8)),AF$8,IF(AND($C77&gt;($T$8+$AD$8),$C77&lt;=($T$8+$AD$8+$AN$8)),AP$8,"")))</f>
        <v/>
      </c>
      <c r="AC77" t="str">
        <f>IF($C77&lt;=SUM($T$8,$AD$8,$AN$8),VLOOKUP('FSE IDs'!I75,'HIDE - Lists'!A92:B160,2,FALSE),"")</f>
        <v/>
      </c>
    </row>
    <row r="78" spans="3:29">
      <c r="C78">
        <v>67</v>
      </c>
      <c r="D78" t="str">
        <f t="shared" si="34"/>
        <v/>
      </c>
      <c r="E78" t="str">
        <f t="shared" si="34"/>
        <v/>
      </c>
      <c r="F78" t="str">
        <f t="shared" si="34"/>
        <v/>
      </c>
      <c r="G78" t="str">
        <f t="shared" si="34"/>
        <v/>
      </c>
      <c r="H78" t="str">
        <f t="shared" si="34"/>
        <v/>
      </c>
      <c r="I78" t="str">
        <f t="shared" si="34"/>
        <v/>
      </c>
      <c r="J78" t="str">
        <f t="shared" si="35"/>
        <v/>
      </c>
      <c r="K78" t="str">
        <f t="shared" si="35"/>
        <v/>
      </c>
      <c r="L78" t="str">
        <f t="shared" si="36"/>
        <v/>
      </c>
      <c r="M78" t="str">
        <f t="shared" si="36"/>
        <v/>
      </c>
      <c r="N78" t="str">
        <f t="shared" si="36"/>
        <v/>
      </c>
      <c r="O78" t="str">
        <f t="shared" si="36"/>
        <v/>
      </c>
      <c r="P78" t="str">
        <f t="shared" si="36"/>
        <v/>
      </c>
      <c r="Q78" t="str">
        <f t="shared" si="37"/>
        <v/>
      </c>
      <c r="R78" t="str">
        <f>IF($C78&lt;=SUM($T$8,$AD$8,$AN$8),'FSE IDs'!$K$4,"")</f>
        <v/>
      </c>
      <c r="S78" t="str">
        <f>IF(OR(ISBLANK('FSE IDs'!C76),C78&gt;$C$11),"",'FSE IDs'!C76)</f>
        <v/>
      </c>
      <c r="T78" t="str">
        <f t="shared" si="38"/>
        <v/>
      </c>
      <c r="U78" t="str">
        <f t="shared" si="39"/>
        <v/>
      </c>
      <c r="V78" t="str">
        <f t="shared" si="40"/>
        <v/>
      </c>
      <c r="W78" t="str">
        <f t="shared" si="41"/>
        <v/>
      </c>
      <c r="X78" t="str">
        <f t="shared" si="42"/>
        <v/>
      </c>
      <c r="Y78" t="str">
        <f t="shared" si="43"/>
        <v/>
      </c>
      <c r="Z78" t="str">
        <f t="shared" si="44"/>
        <v/>
      </c>
      <c r="AA78" t="str">
        <f t="shared" si="45"/>
        <v/>
      </c>
      <c r="AB78" t="str">
        <f t="shared" si="46"/>
        <v/>
      </c>
      <c r="AC78" t="str">
        <f>IF($C78&lt;=SUM($T$8,$AD$8,$AN$8),VLOOKUP('FSE IDs'!I76,'HIDE - Lists'!A93:B161,2,FALSE),"")</f>
        <v/>
      </c>
    </row>
    <row r="79" spans="3:29">
      <c r="C79">
        <v>68</v>
      </c>
      <c r="D79" t="str">
        <f t="shared" si="34"/>
        <v/>
      </c>
      <c r="E79" t="str">
        <f t="shared" si="34"/>
        <v/>
      </c>
      <c r="F79" t="str">
        <f t="shared" si="34"/>
        <v/>
      </c>
      <c r="G79" t="str">
        <f t="shared" si="34"/>
        <v/>
      </c>
      <c r="H79" t="str">
        <f t="shared" si="34"/>
        <v/>
      </c>
      <c r="I79" t="str">
        <f t="shared" si="34"/>
        <v/>
      </c>
      <c r="J79" t="str">
        <f t="shared" si="35"/>
        <v/>
      </c>
      <c r="K79" t="str">
        <f t="shared" si="35"/>
        <v/>
      </c>
      <c r="L79" t="str">
        <f t="shared" si="36"/>
        <v/>
      </c>
      <c r="M79" t="str">
        <f t="shared" si="36"/>
        <v/>
      </c>
      <c r="N79" t="str">
        <f t="shared" si="36"/>
        <v/>
      </c>
      <c r="O79" t="str">
        <f t="shared" si="36"/>
        <v/>
      </c>
      <c r="P79" t="str">
        <f t="shared" si="36"/>
        <v/>
      </c>
      <c r="Q79" t="str">
        <f t="shared" si="37"/>
        <v/>
      </c>
      <c r="R79" t="str">
        <f>IF($C79&lt;=SUM($T$8,$AD$8,$AN$8),'FSE IDs'!$K$4,"")</f>
        <v/>
      </c>
      <c r="S79" t="str">
        <f>IF(OR(ISBLANK('FSE IDs'!C77),C79&gt;$C$11),"",'FSE IDs'!C77)</f>
        <v/>
      </c>
      <c r="T79" t="str">
        <f t="shared" si="38"/>
        <v/>
      </c>
      <c r="U79" t="str">
        <f t="shared" si="39"/>
        <v/>
      </c>
      <c r="V79" t="str">
        <f t="shared" si="40"/>
        <v/>
      </c>
      <c r="W79" t="str">
        <f t="shared" si="41"/>
        <v/>
      </c>
      <c r="X79" t="str">
        <f t="shared" si="42"/>
        <v/>
      </c>
      <c r="Y79" t="str">
        <f t="shared" si="43"/>
        <v/>
      </c>
      <c r="Z79" t="str">
        <f t="shared" si="44"/>
        <v/>
      </c>
      <c r="AA79" t="str">
        <f t="shared" si="45"/>
        <v/>
      </c>
      <c r="AB79" t="str">
        <f t="shared" si="46"/>
        <v/>
      </c>
      <c r="AC79" t="str">
        <f>IF($C79&lt;=SUM($T$8,$AD$8,$AN$8),VLOOKUP('FSE IDs'!I77,'HIDE - Lists'!A94:B162,2,FALSE),"")</f>
        <v/>
      </c>
    </row>
    <row r="80" spans="3:29">
      <c r="C80">
        <v>69</v>
      </c>
      <c r="D80" t="str">
        <f t="shared" si="34"/>
        <v/>
      </c>
      <c r="E80" t="str">
        <f t="shared" si="34"/>
        <v/>
      </c>
      <c r="F80" t="str">
        <f t="shared" si="34"/>
        <v/>
      </c>
      <c r="G80" t="str">
        <f t="shared" si="34"/>
        <v/>
      </c>
      <c r="H80" t="str">
        <f t="shared" si="34"/>
        <v/>
      </c>
      <c r="I80" t="str">
        <f t="shared" si="34"/>
        <v/>
      </c>
      <c r="J80" t="str">
        <f t="shared" si="35"/>
        <v/>
      </c>
      <c r="K80" t="str">
        <f t="shared" si="35"/>
        <v/>
      </c>
      <c r="L80" t="str">
        <f t="shared" si="36"/>
        <v/>
      </c>
      <c r="M80" t="str">
        <f t="shared" si="36"/>
        <v/>
      </c>
      <c r="N80" t="str">
        <f t="shared" si="36"/>
        <v/>
      </c>
      <c r="O80" t="str">
        <f t="shared" si="36"/>
        <v/>
      </c>
      <c r="P80" t="str">
        <f t="shared" si="36"/>
        <v/>
      </c>
      <c r="Q80" t="str">
        <f t="shared" si="37"/>
        <v/>
      </c>
      <c r="R80" t="str">
        <f>IF($C80&lt;=SUM($T$8,$AD$8,$AN$8),'FSE IDs'!$K$4,"")</f>
        <v/>
      </c>
      <c r="S80" t="str">
        <f>IF(OR(ISBLANK('FSE IDs'!C78),C80&gt;$C$11),"",'FSE IDs'!C78)</f>
        <v/>
      </c>
      <c r="T80" t="str">
        <f t="shared" si="38"/>
        <v/>
      </c>
      <c r="U80" t="str">
        <f t="shared" si="39"/>
        <v/>
      </c>
      <c r="V80" t="str">
        <f t="shared" si="40"/>
        <v/>
      </c>
      <c r="W80" t="str">
        <f t="shared" si="41"/>
        <v/>
      </c>
      <c r="X80" t="str">
        <f t="shared" si="42"/>
        <v/>
      </c>
      <c r="Y80" t="str">
        <f t="shared" si="43"/>
        <v/>
      </c>
      <c r="Z80" t="str">
        <f t="shared" si="44"/>
        <v/>
      </c>
      <c r="AA80" t="str">
        <f t="shared" si="45"/>
        <v/>
      </c>
      <c r="AB80" t="str">
        <f t="shared" si="46"/>
        <v/>
      </c>
      <c r="AC80" t="str">
        <f>IF($C80&lt;=SUM($T$8,$AD$8,$AN$8),VLOOKUP('FSE IDs'!I78,'HIDE - Lists'!A95:B163,2,FALSE),"")</f>
        <v/>
      </c>
    </row>
    <row r="81" spans="3:29">
      <c r="C81">
        <v>70</v>
      </c>
      <c r="D81" t="str">
        <f t="shared" si="34"/>
        <v/>
      </c>
      <c r="E81" t="str">
        <f t="shared" si="34"/>
        <v/>
      </c>
      <c r="F81" t="str">
        <f t="shared" si="34"/>
        <v/>
      </c>
      <c r="G81" t="str">
        <f t="shared" si="34"/>
        <v/>
      </c>
      <c r="H81" t="str">
        <f t="shared" si="34"/>
        <v/>
      </c>
      <c r="I81" t="str">
        <f t="shared" si="34"/>
        <v/>
      </c>
      <c r="J81" t="str">
        <f t="shared" si="35"/>
        <v/>
      </c>
      <c r="K81" t="str">
        <f t="shared" si="35"/>
        <v/>
      </c>
      <c r="L81" t="str">
        <f t="shared" si="36"/>
        <v/>
      </c>
      <c r="M81" t="str">
        <f t="shared" si="36"/>
        <v/>
      </c>
      <c r="N81" t="str">
        <f t="shared" si="36"/>
        <v/>
      </c>
      <c r="O81" t="str">
        <f t="shared" si="36"/>
        <v/>
      </c>
      <c r="P81" t="str">
        <f t="shared" si="36"/>
        <v/>
      </c>
      <c r="Q81" t="str">
        <f t="shared" si="37"/>
        <v/>
      </c>
      <c r="R81" t="str">
        <f>IF($C81&lt;=SUM($T$8,$AD$8,$AN$8),'FSE IDs'!$K$4,"")</f>
        <v/>
      </c>
      <c r="S81" t="str">
        <f>IF(OR(ISBLANK('FSE IDs'!C79),C81&gt;$C$11),"",'FSE IDs'!C79)</f>
        <v/>
      </c>
      <c r="T81" t="str">
        <f t="shared" si="38"/>
        <v/>
      </c>
      <c r="U81" t="str">
        <f t="shared" si="39"/>
        <v/>
      </c>
      <c r="V81" t="str">
        <f t="shared" si="40"/>
        <v/>
      </c>
      <c r="W81" t="str">
        <f t="shared" si="41"/>
        <v/>
      </c>
      <c r="X81" t="str">
        <f t="shared" si="42"/>
        <v/>
      </c>
      <c r="Y81" t="str">
        <f t="shared" si="43"/>
        <v/>
      </c>
      <c r="Z81" t="str">
        <f t="shared" si="44"/>
        <v/>
      </c>
      <c r="AA81" t="str">
        <f t="shared" si="45"/>
        <v/>
      </c>
      <c r="AB81" t="str">
        <f t="shared" si="46"/>
        <v/>
      </c>
      <c r="AC81" t="str">
        <f>IF($C81&lt;=SUM($T$8,$AD$8,$AN$8),VLOOKUP('FSE IDs'!I79,'HIDE - Lists'!A96:B164,2,FALSE),"")</f>
        <v/>
      </c>
    </row>
    <row r="82" spans="3:29">
      <c r="C82">
        <v>71</v>
      </c>
      <c r="D82" t="str">
        <f t="shared" ref="D82:I91" si="47">IF($C82&lt;=SUM($T$8,$AD$8,$AN$8),D$8,"")</f>
        <v/>
      </c>
      <c r="E82" t="str">
        <f t="shared" si="47"/>
        <v/>
      </c>
      <c r="F82" t="str">
        <f t="shared" si="47"/>
        <v/>
      </c>
      <c r="G82" t="str">
        <f t="shared" si="47"/>
        <v/>
      </c>
      <c r="H82" t="str">
        <f t="shared" si="47"/>
        <v/>
      </c>
      <c r="I82" t="str">
        <f t="shared" si="47"/>
        <v/>
      </c>
      <c r="J82" t="str">
        <f t="shared" si="35"/>
        <v/>
      </c>
      <c r="K82" t="str">
        <f t="shared" si="35"/>
        <v/>
      </c>
      <c r="L82" t="str">
        <f t="shared" ref="L82:P91" si="48">IF($C82&lt;=SUM($T$8,$AD$8,$AN$8),L$8,"")</f>
        <v/>
      </c>
      <c r="M82" t="str">
        <f t="shared" si="48"/>
        <v/>
      </c>
      <c r="N82" t="str">
        <f t="shared" si="48"/>
        <v/>
      </c>
      <c r="O82" t="str">
        <f t="shared" si="48"/>
        <v/>
      </c>
      <c r="P82" t="str">
        <f t="shared" si="48"/>
        <v/>
      </c>
      <c r="Q82" t="str">
        <f t="shared" si="37"/>
        <v/>
      </c>
      <c r="R82" t="str">
        <f>IF($C82&lt;=SUM($T$8,$AD$8,$AN$8),'FSE IDs'!$K$4,"")</f>
        <v/>
      </c>
      <c r="S82" t="str">
        <f>IF(OR(ISBLANK('FSE IDs'!C80),C82&gt;$C$11),"",'FSE IDs'!C80)</f>
        <v/>
      </c>
      <c r="T82" t="str">
        <f t="shared" si="38"/>
        <v/>
      </c>
      <c r="U82" t="str">
        <f t="shared" si="39"/>
        <v/>
      </c>
      <c r="V82" t="str">
        <f t="shared" si="40"/>
        <v/>
      </c>
      <c r="W82" t="str">
        <f t="shared" si="41"/>
        <v/>
      </c>
      <c r="X82" t="str">
        <f t="shared" si="42"/>
        <v/>
      </c>
      <c r="Y82" t="str">
        <f t="shared" si="43"/>
        <v/>
      </c>
      <c r="Z82" t="str">
        <f t="shared" si="44"/>
        <v/>
      </c>
      <c r="AA82" t="str">
        <f t="shared" si="45"/>
        <v/>
      </c>
      <c r="AB82" t="str">
        <f t="shared" si="46"/>
        <v/>
      </c>
      <c r="AC82" t="str">
        <f>IF($C82&lt;=SUM($T$8,$AD$8,$AN$8),VLOOKUP('FSE IDs'!I80,'HIDE - Lists'!A97:B165,2,FALSE),"")</f>
        <v/>
      </c>
    </row>
    <row r="83" spans="3:29">
      <c r="C83">
        <v>72</v>
      </c>
      <c r="D83" t="str">
        <f t="shared" si="47"/>
        <v/>
      </c>
      <c r="E83" t="str">
        <f t="shared" si="47"/>
        <v/>
      </c>
      <c r="F83" t="str">
        <f t="shared" si="47"/>
        <v/>
      </c>
      <c r="G83" t="str">
        <f t="shared" si="47"/>
        <v/>
      </c>
      <c r="H83" t="str">
        <f t="shared" si="47"/>
        <v/>
      </c>
      <c r="I83" t="str">
        <f t="shared" si="47"/>
        <v/>
      </c>
      <c r="J83" t="str">
        <f t="shared" si="35"/>
        <v/>
      </c>
      <c r="K83" t="str">
        <f t="shared" si="35"/>
        <v/>
      </c>
      <c r="L83" t="str">
        <f t="shared" si="48"/>
        <v/>
      </c>
      <c r="M83" t="str">
        <f t="shared" si="48"/>
        <v/>
      </c>
      <c r="N83" t="str">
        <f t="shared" si="48"/>
        <v/>
      </c>
      <c r="O83" t="str">
        <f t="shared" si="48"/>
        <v/>
      </c>
      <c r="P83" t="str">
        <f t="shared" si="48"/>
        <v/>
      </c>
      <c r="Q83" t="str">
        <f t="shared" si="37"/>
        <v/>
      </c>
      <c r="R83" t="str">
        <f>IF($C83&lt;=SUM($T$8,$AD$8,$AN$8),'FSE IDs'!$K$4,"")</f>
        <v/>
      </c>
      <c r="S83" t="str">
        <f>IF(OR(ISBLANK('FSE IDs'!C81),C83&gt;$C$11),"",'FSE IDs'!C81)</f>
        <v/>
      </c>
      <c r="T83" t="str">
        <f t="shared" si="38"/>
        <v/>
      </c>
      <c r="U83" t="str">
        <f t="shared" si="39"/>
        <v/>
      </c>
      <c r="V83" t="str">
        <f t="shared" si="40"/>
        <v/>
      </c>
      <c r="W83" t="str">
        <f t="shared" si="41"/>
        <v/>
      </c>
      <c r="X83" t="str">
        <f t="shared" si="42"/>
        <v/>
      </c>
      <c r="Y83" t="str">
        <f t="shared" si="43"/>
        <v/>
      </c>
      <c r="Z83" t="str">
        <f t="shared" si="44"/>
        <v/>
      </c>
      <c r="AA83" t="str">
        <f t="shared" si="45"/>
        <v/>
      </c>
      <c r="AB83" t="str">
        <f t="shared" si="46"/>
        <v/>
      </c>
      <c r="AC83" t="str">
        <f>IF($C83&lt;=SUM($T$8,$AD$8,$AN$8),VLOOKUP('FSE IDs'!I81,'HIDE - Lists'!A98:B166,2,FALSE),"")</f>
        <v/>
      </c>
    </row>
    <row r="84" spans="3:29">
      <c r="C84">
        <v>73</v>
      </c>
      <c r="D84" t="str">
        <f t="shared" si="47"/>
        <v/>
      </c>
      <c r="E84" t="str">
        <f t="shared" si="47"/>
        <v/>
      </c>
      <c r="F84" t="str">
        <f t="shared" si="47"/>
        <v/>
      </c>
      <c r="G84" t="str">
        <f t="shared" si="47"/>
        <v/>
      </c>
      <c r="H84" t="str">
        <f t="shared" si="47"/>
        <v/>
      </c>
      <c r="I84" t="str">
        <f t="shared" si="47"/>
        <v/>
      </c>
      <c r="J84" t="str">
        <f t="shared" si="35"/>
        <v/>
      </c>
      <c r="K84" t="str">
        <f t="shared" si="35"/>
        <v/>
      </c>
      <c r="L84" t="str">
        <f t="shared" si="48"/>
        <v/>
      </c>
      <c r="M84" t="str">
        <f t="shared" si="48"/>
        <v/>
      </c>
      <c r="N84" t="str">
        <f t="shared" si="48"/>
        <v/>
      </c>
      <c r="O84" t="str">
        <f t="shared" si="48"/>
        <v/>
      </c>
      <c r="P84" t="str">
        <f t="shared" si="48"/>
        <v/>
      </c>
      <c r="Q84" t="str">
        <f t="shared" si="37"/>
        <v/>
      </c>
      <c r="R84" t="str">
        <f>IF($C84&lt;=SUM($T$8,$AD$8,$AN$8),'FSE IDs'!$K$4,"")</f>
        <v/>
      </c>
      <c r="S84" t="str">
        <f>IF(OR(ISBLANK('FSE IDs'!C82),C84&gt;$C$11),"",'FSE IDs'!C82)</f>
        <v/>
      </c>
      <c r="T84" t="str">
        <f t="shared" si="38"/>
        <v/>
      </c>
      <c r="U84" t="str">
        <f t="shared" si="39"/>
        <v/>
      </c>
      <c r="V84" t="str">
        <f t="shared" si="40"/>
        <v/>
      </c>
      <c r="W84" t="str">
        <f t="shared" si="41"/>
        <v/>
      </c>
      <c r="X84" t="str">
        <f t="shared" si="42"/>
        <v/>
      </c>
      <c r="Y84" t="str">
        <f t="shared" si="43"/>
        <v/>
      </c>
      <c r="Z84" t="str">
        <f t="shared" si="44"/>
        <v/>
      </c>
      <c r="AA84" t="str">
        <f t="shared" si="45"/>
        <v/>
      </c>
      <c r="AB84" t="str">
        <f t="shared" si="46"/>
        <v/>
      </c>
      <c r="AC84" t="str">
        <f>IF($C84&lt;=SUM($T$8,$AD$8,$AN$8),VLOOKUP('FSE IDs'!I82,'HIDE - Lists'!A99:B167,2,FALSE),"")</f>
        <v/>
      </c>
    </row>
    <row r="85" spans="3:29">
      <c r="C85">
        <v>74</v>
      </c>
      <c r="D85" t="str">
        <f t="shared" si="47"/>
        <v/>
      </c>
      <c r="E85" t="str">
        <f t="shared" si="47"/>
        <v/>
      </c>
      <c r="F85" t="str">
        <f t="shared" si="47"/>
        <v/>
      </c>
      <c r="G85" t="str">
        <f t="shared" si="47"/>
        <v/>
      </c>
      <c r="H85" t="str">
        <f t="shared" si="47"/>
        <v/>
      </c>
      <c r="I85" t="str">
        <f t="shared" si="47"/>
        <v/>
      </c>
      <c r="J85" t="str">
        <f t="shared" si="35"/>
        <v/>
      </c>
      <c r="K85" t="str">
        <f t="shared" si="35"/>
        <v/>
      </c>
      <c r="L85" t="str">
        <f t="shared" si="48"/>
        <v/>
      </c>
      <c r="M85" t="str">
        <f t="shared" si="48"/>
        <v/>
      </c>
      <c r="N85" t="str">
        <f t="shared" si="48"/>
        <v/>
      </c>
      <c r="O85" t="str">
        <f t="shared" si="48"/>
        <v/>
      </c>
      <c r="P85" t="str">
        <f t="shared" si="48"/>
        <v/>
      </c>
      <c r="Q85" t="str">
        <f t="shared" si="37"/>
        <v/>
      </c>
      <c r="R85" t="str">
        <f>IF($C85&lt;=SUM($T$8,$AD$8,$AN$8),'FSE IDs'!$K$4,"")</f>
        <v/>
      </c>
      <c r="S85" t="str">
        <f>IF(OR(ISBLANK('FSE IDs'!C83),C85&gt;$C$11),"",'FSE IDs'!C83)</f>
        <v/>
      </c>
      <c r="T85" t="str">
        <f t="shared" si="38"/>
        <v/>
      </c>
      <c r="U85" t="str">
        <f t="shared" si="39"/>
        <v/>
      </c>
      <c r="V85" t="str">
        <f t="shared" si="40"/>
        <v/>
      </c>
      <c r="W85" t="str">
        <f t="shared" si="41"/>
        <v/>
      </c>
      <c r="X85" t="str">
        <f t="shared" si="42"/>
        <v/>
      </c>
      <c r="Y85" t="str">
        <f t="shared" si="43"/>
        <v/>
      </c>
      <c r="Z85" t="str">
        <f t="shared" si="44"/>
        <v/>
      </c>
      <c r="AA85" t="str">
        <f t="shared" si="45"/>
        <v/>
      </c>
      <c r="AB85" t="str">
        <f t="shared" si="46"/>
        <v/>
      </c>
      <c r="AC85" t="str">
        <f>IF($C85&lt;=SUM($T$8,$AD$8,$AN$8),VLOOKUP('FSE IDs'!I83,'HIDE - Lists'!A100:B168,2,FALSE),"")</f>
        <v/>
      </c>
    </row>
    <row r="86" spans="3:29">
      <c r="C86">
        <v>75</v>
      </c>
      <c r="D86" t="str">
        <f t="shared" si="47"/>
        <v/>
      </c>
      <c r="E86" t="str">
        <f t="shared" si="47"/>
        <v/>
      </c>
      <c r="F86" t="str">
        <f t="shared" si="47"/>
        <v/>
      </c>
      <c r="G86" t="str">
        <f t="shared" si="47"/>
        <v/>
      </c>
      <c r="H86" t="str">
        <f t="shared" si="47"/>
        <v/>
      </c>
      <c r="I86" t="str">
        <f t="shared" si="47"/>
        <v/>
      </c>
      <c r="J86" t="str">
        <f t="shared" si="35"/>
        <v/>
      </c>
      <c r="K86" t="str">
        <f t="shared" si="35"/>
        <v/>
      </c>
      <c r="L86" t="str">
        <f t="shared" si="48"/>
        <v/>
      </c>
      <c r="M86" t="str">
        <f t="shared" si="48"/>
        <v/>
      </c>
      <c r="N86" t="str">
        <f t="shared" si="48"/>
        <v/>
      </c>
      <c r="O86" t="str">
        <f t="shared" si="48"/>
        <v/>
      </c>
      <c r="P86" t="str">
        <f t="shared" si="48"/>
        <v/>
      </c>
      <c r="Q86" t="str">
        <f t="shared" si="37"/>
        <v/>
      </c>
      <c r="R86" t="str">
        <f>IF($C86&lt;=SUM($T$8,$AD$8,$AN$8),'FSE IDs'!$K$4,"")</f>
        <v/>
      </c>
      <c r="S86" t="str">
        <f>IF(OR(ISBLANK('FSE IDs'!C84),C86&gt;$C$11),"",'FSE IDs'!C84)</f>
        <v/>
      </c>
      <c r="T86" t="str">
        <f t="shared" si="38"/>
        <v/>
      </c>
      <c r="U86" t="str">
        <f t="shared" si="39"/>
        <v/>
      </c>
      <c r="V86" t="str">
        <f t="shared" si="40"/>
        <v/>
      </c>
      <c r="W86" t="str">
        <f t="shared" si="41"/>
        <v/>
      </c>
      <c r="X86" t="str">
        <f t="shared" si="42"/>
        <v/>
      </c>
      <c r="Y86" t="str">
        <f t="shared" si="43"/>
        <v/>
      </c>
      <c r="Z86" t="str">
        <f t="shared" si="44"/>
        <v/>
      </c>
      <c r="AA86" t="str">
        <f t="shared" si="45"/>
        <v/>
      </c>
      <c r="AB86" t="str">
        <f t="shared" si="46"/>
        <v/>
      </c>
      <c r="AC86" t="str">
        <f>IF($C86&lt;=SUM($T$8,$AD$8,$AN$8),VLOOKUP('FSE IDs'!I84,'HIDE - Lists'!A101:B169,2,FALSE),"")</f>
        <v/>
      </c>
    </row>
    <row r="87" spans="3:29">
      <c r="C87">
        <v>76</v>
      </c>
      <c r="D87" t="str">
        <f t="shared" si="47"/>
        <v/>
      </c>
      <c r="E87" t="str">
        <f t="shared" si="47"/>
        <v/>
      </c>
      <c r="F87" t="str">
        <f t="shared" si="47"/>
        <v/>
      </c>
      <c r="G87" t="str">
        <f t="shared" si="47"/>
        <v/>
      </c>
      <c r="H87" t="str">
        <f t="shared" si="47"/>
        <v/>
      </c>
      <c r="I87" t="str">
        <f t="shared" si="47"/>
        <v/>
      </c>
      <c r="J87" t="str">
        <f t="shared" si="35"/>
        <v/>
      </c>
      <c r="K87" t="str">
        <f t="shared" si="35"/>
        <v/>
      </c>
      <c r="L87" t="str">
        <f t="shared" si="48"/>
        <v/>
      </c>
      <c r="M87" t="str">
        <f t="shared" si="48"/>
        <v/>
      </c>
      <c r="N87" t="str">
        <f t="shared" si="48"/>
        <v/>
      </c>
      <c r="O87" t="str">
        <f t="shared" si="48"/>
        <v/>
      </c>
      <c r="P87" t="str">
        <f t="shared" si="48"/>
        <v/>
      </c>
      <c r="Q87" t="str">
        <f t="shared" si="37"/>
        <v/>
      </c>
      <c r="R87" t="str">
        <f>IF($C87&lt;=SUM($T$8,$AD$8,$AN$8),'FSE IDs'!$K$4,"")</f>
        <v/>
      </c>
      <c r="S87" t="str">
        <f>IF(OR(ISBLANK('FSE IDs'!C85),C87&gt;$C$11),"",'FSE IDs'!C85)</f>
        <v/>
      </c>
      <c r="T87" t="str">
        <f t="shared" si="38"/>
        <v/>
      </c>
      <c r="U87" t="str">
        <f t="shared" si="39"/>
        <v/>
      </c>
      <c r="V87" t="str">
        <f t="shared" si="40"/>
        <v/>
      </c>
      <c r="W87" t="str">
        <f t="shared" si="41"/>
        <v/>
      </c>
      <c r="X87" t="str">
        <f t="shared" si="42"/>
        <v/>
      </c>
      <c r="Y87" t="str">
        <f t="shared" si="43"/>
        <v/>
      </c>
      <c r="Z87" t="str">
        <f t="shared" si="44"/>
        <v/>
      </c>
      <c r="AA87" t="str">
        <f t="shared" si="45"/>
        <v/>
      </c>
      <c r="AB87" t="str">
        <f t="shared" si="46"/>
        <v/>
      </c>
      <c r="AC87" t="str">
        <f>IF($C87&lt;=SUM($T$8,$AD$8,$AN$8),VLOOKUP('FSE IDs'!I85,'HIDE - Lists'!A102:B170,2,FALSE),"")</f>
        <v/>
      </c>
    </row>
    <row r="88" spans="3:29">
      <c r="C88">
        <v>77</v>
      </c>
      <c r="D88" t="str">
        <f t="shared" si="47"/>
        <v/>
      </c>
      <c r="E88" t="str">
        <f t="shared" si="47"/>
        <v/>
      </c>
      <c r="F88" t="str">
        <f t="shared" si="47"/>
        <v/>
      </c>
      <c r="G88" t="str">
        <f t="shared" si="47"/>
        <v/>
      </c>
      <c r="H88" t="str">
        <f t="shared" si="47"/>
        <v/>
      </c>
      <c r="I88" t="str">
        <f t="shared" si="47"/>
        <v/>
      </c>
      <c r="J88" t="str">
        <f t="shared" si="35"/>
        <v/>
      </c>
      <c r="K88" t="str">
        <f t="shared" si="35"/>
        <v/>
      </c>
      <c r="L88" t="str">
        <f t="shared" si="48"/>
        <v/>
      </c>
      <c r="M88" t="str">
        <f t="shared" si="48"/>
        <v/>
      </c>
      <c r="N88" t="str">
        <f t="shared" si="48"/>
        <v/>
      </c>
      <c r="O88" t="str">
        <f t="shared" si="48"/>
        <v/>
      </c>
      <c r="P88" t="str">
        <f t="shared" si="48"/>
        <v/>
      </c>
      <c r="Q88" t="str">
        <f t="shared" si="37"/>
        <v/>
      </c>
      <c r="R88" t="str">
        <f>IF($C88&lt;=SUM($T$8,$AD$8,$AN$8),'FSE IDs'!$K$4,"")</f>
        <v/>
      </c>
      <c r="S88" t="str">
        <f>IF(OR(ISBLANK('FSE IDs'!C86),C88&gt;$C$11),"",'FSE IDs'!C86)</f>
        <v/>
      </c>
      <c r="T88" t="str">
        <f t="shared" si="38"/>
        <v/>
      </c>
      <c r="U88" t="str">
        <f t="shared" si="39"/>
        <v/>
      </c>
      <c r="V88" t="str">
        <f t="shared" si="40"/>
        <v/>
      </c>
      <c r="W88" t="str">
        <f t="shared" si="41"/>
        <v/>
      </c>
      <c r="X88" t="str">
        <f t="shared" si="42"/>
        <v/>
      </c>
      <c r="Y88" t="str">
        <f t="shared" si="43"/>
        <v/>
      </c>
      <c r="Z88" t="str">
        <f t="shared" si="44"/>
        <v/>
      </c>
      <c r="AA88" t="str">
        <f t="shared" si="45"/>
        <v/>
      </c>
      <c r="AB88" t="str">
        <f t="shared" si="46"/>
        <v/>
      </c>
      <c r="AC88" t="str">
        <f>IF($C88&lt;=SUM($T$8,$AD$8,$AN$8),VLOOKUP('FSE IDs'!I86,'HIDE - Lists'!A103:B171,2,FALSE),"")</f>
        <v/>
      </c>
    </row>
    <row r="89" spans="3:29">
      <c r="C89">
        <v>78</v>
      </c>
      <c r="D89" t="str">
        <f t="shared" si="47"/>
        <v/>
      </c>
      <c r="E89" t="str">
        <f t="shared" si="47"/>
        <v/>
      </c>
      <c r="F89" t="str">
        <f t="shared" si="47"/>
        <v/>
      </c>
      <c r="G89" t="str">
        <f t="shared" si="47"/>
        <v/>
      </c>
      <c r="H89" t="str">
        <f t="shared" si="47"/>
        <v/>
      </c>
      <c r="I89" t="str">
        <f t="shared" si="47"/>
        <v/>
      </c>
      <c r="J89" t="str">
        <f t="shared" si="35"/>
        <v/>
      </c>
      <c r="K89" t="str">
        <f t="shared" si="35"/>
        <v/>
      </c>
      <c r="L89" t="str">
        <f t="shared" si="48"/>
        <v/>
      </c>
      <c r="M89" t="str">
        <f t="shared" si="48"/>
        <v/>
      </c>
      <c r="N89" t="str">
        <f t="shared" si="48"/>
        <v/>
      </c>
      <c r="O89" t="str">
        <f t="shared" si="48"/>
        <v/>
      </c>
      <c r="P89" t="str">
        <f t="shared" si="48"/>
        <v/>
      </c>
      <c r="Q89" t="str">
        <f t="shared" si="37"/>
        <v/>
      </c>
      <c r="R89" t="str">
        <f>IF($C89&lt;=SUM($T$8,$AD$8,$AN$8),'FSE IDs'!$K$4,"")</f>
        <v/>
      </c>
      <c r="S89" t="str">
        <f>IF(OR(ISBLANK('FSE IDs'!C87),C89&gt;$C$11),"",'FSE IDs'!C87)</f>
        <v/>
      </c>
      <c r="T89" t="str">
        <f t="shared" si="38"/>
        <v/>
      </c>
      <c r="U89" t="str">
        <f t="shared" si="39"/>
        <v/>
      </c>
      <c r="V89" t="str">
        <f t="shared" si="40"/>
        <v/>
      </c>
      <c r="W89" t="str">
        <f t="shared" si="41"/>
        <v/>
      </c>
      <c r="X89" t="str">
        <f t="shared" si="42"/>
        <v/>
      </c>
      <c r="Y89" t="str">
        <f t="shared" si="43"/>
        <v/>
      </c>
      <c r="Z89" t="str">
        <f t="shared" si="44"/>
        <v/>
      </c>
      <c r="AA89" t="str">
        <f t="shared" si="45"/>
        <v/>
      </c>
      <c r="AB89" t="str">
        <f t="shared" si="46"/>
        <v/>
      </c>
      <c r="AC89" t="str">
        <f>IF($C89&lt;=SUM($T$8,$AD$8,$AN$8),VLOOKUP('FSE IDs'!I87,'HIDE - Lists'!A104:B172,2,FALSE),"")</f>
        <v/>
      </c>
    </row>
    <row r="90" spans="3:29">
      <c r="C90">
        <v>79</v>
      </c>
      <c r="D90" t="str">
        <f t="shared" si="47"/>
        <v/>
      </c>
      <c r="E90" t="str">
        <f t="shared" si="47"/>
        <v/>
      </c>
      <c r="F90" t="str">
        <f t="shared" si="47"/>
        <v/>
      </c>
      <c r="G90" t="str">
        <f t="shared" si="47"/>
        <v/>
      </c>
      <c r="H90" t="str">
        <f t="shared" si="47"/>
        <v/>
      </c>
      <c r="I90" t="str">
        <f t="shared" si="47"/>
        <v/>
      </c>
      <c r="J90" t="str">
        <f t="shared" si="35"/>
        <v/>
      </c>
      <c r="K90" t="str">
        <f t="shared" si="35"/>
        <v/>
      </c>
      <c r="L90" t="str">
        <f t="shared" si="48"/>
        <v/>
      </c>
      <c r="M90" t="str">
        <f t="shared" si="48"/>
        <v/>
      </c>
      <c r="N90" t="str">
        <f t="shared" si="48"/>
        <v/>
      </c>
      <c r="O90" t="str">
        <f t="shared" si="48"/>
        <v/>
      </c>
      <c r="P90" t="str">
        <f t="shared" si="48"/>
        <v/>
      </c>
      <c r="Q90" t="str">
        <f t="shared" si="37"/>
        <v/>
      </c>
      <c r="R90" t="str">
        <f>IF($C90&lt;=SUM($T$8,$AD$8,$AN$8),'FSE IDs'!$K$4,"")</f>
        <v/>
      </c>
      <c r="S90" t="str">
        <f>IF(OR(ISBLANK('FSE IDs'!C88),C90&gt;$C$11),"",'FSE IDs'!C88)</f>
        <v/>
      </c>
      <c r="T90" t="str">
        <f t="shared" si="38"/>
        <v/>
      </c>
      <c r="U90" t="str">
        <f t="shared" si="39"/>
        <v/>
      </c>
      <c r="V90" t="str">
        <f t="shared" si="40"/>
        <v/>
      </c>
      <c r="W90" t="str">
        <f t="shared" si="41"/>
        <v/>
      </c>
      <c r="X90" t="str">
        <f t="shared" si="42"/>
        <v/>
      </c>
      <c r="Y90" t="str">
        <f t="shared" si="43"/>
        <v/>
      </c>
      <c r="Z90" t="str">
        <f t="shared" si="44"/>
        <v/>
      </c>
      <c r="AA90" t="str">
        <f t="shared" si="45"/>
        <v/>
      </c>
      <c r="AB90" t="str">
        <f t="shared" si="46"/>
        <v/>
      </c>
      <c r="AC90" t="str">
        <f>IF($C90&lt;=SUM($T$8,$AD$8,$AN$8),VLOOKUP('FSE IDs'!I88,'HIDE - Lists'!A105:B173,2,FALSE),"")</f>
        <v/>
      </c>
    </row>
    <row r="91" spans="3:29">
      <c r="C91">
        <v>80</v>
      </c>
      <c r="D91" t="str">
        <f t="shared" si="47"/>
        <v/>
      </c>
      <c r="E91" t="str">
        <f t="shared" si="47"/>
        <v/>
      </c>
      <c r="F91" t="str">
        <f t="shared" si="47"/>
        <v/>
      </c>
      <c r="G91" t="str">
        <f t="shared" si="47"/>
        <v/>
      </c>
      <c r="H91" t="str">
        <f t="shared" si="47"/>
        <v/>
      </c>
      <c r="I91" t="str">
        <f t="shared" si="47"/>
        <v/>
      </c>
      <c r="J91" t="str">
        <f t="shared" si="35"/>
        <v/>
      </c>
      <c r="K91" t="str">
        <f t="shared" si="35"/>
        <v/>
      </c>
      <c r="L91" t="str">
        <f t="shared" si="48"/>
        <v/>
      </c>
      <c r="M91" t="str">
        <f t="shared" si="48"/>
        <v/>
      </c>
      <c r="N91" t="str">
        <f t="shared" si="48"/>
        <v/>
      </c>
      <c r="O91" t="str">
        <f t="shared" si="48"/>
        <v/>
      </c>
      <c r="P91" t="str">
        <f t="shared" si="48"/>
        <v/>
      </c>
      <c r="Q91" t="str">
        <f t="shared" si="37"/>
        <v/>
      </c>
      <c r="R91" t="str">
        <f>IF($C91&lt;=SUM($T$8,$AD$8,$AN$8),'FSE IDs'!$K$4,"")</f>
        <v/>
      </c>
      <c r="S91" t="str">
        <f>IF(OR(ISBLANK('FSE IDs'!C89),C91&gt;$C$11),"",'FSE IDs'!C89)</f>
        <v/>
      </c>
      <c r="T91" t="str">
        <f t="shared" si="38"/>
        <v/>
      </c>
      <c r="U91" t="str">
        <f t="shared" si="39"/>
        <v/>
      </c>
      <c r="V91" t="str">
        <f t="shared" si="40"/>
        <v/>
      </c>
      <c r="W91" t="str">
        <f t="shared" si="41"/>
        <v/>
      </c>
      <c r="X91" t="str">
        <f t="shared" si="42"/>
        <v/>
      </c>
      <c r="Y91" t="str">
        <f t="shared" si="43"/>
        <v/>
      </c>
      <c r="Z91" t="str">
        <f t="shared" si="44"/>
        <v/>
      </c>
      <c r="AA91" t="str">
        <f t="shared" si="45"/>
        <v/>
      </c>
      <c r="AB91" t="str">
        <f t="shared" si="46"/>
        <v/>
      </c>
      <c r="AC91" t="str">
        <f>IF($C91&lt;=SUM($T$8,$AD$8,$AN$8),VLOOKUP('FSE IDs'!I89,'HIDE - Lists'!A106:B174,2,FALSE),"")</f>
        <v/>
      </c>
    </row>
    <row r="92" spans="3:29">
      <c r="C92">
        <v>81</v>
      </c>
      <c r="D92" t="str">
        <f t="shared" ref="D92:I101" si="49">IF($C92&lt;=SUM($T$8,$AD$8,$AN$8),D$8,"")</f>
        <v/>
      </c>
      <c r="E92" t="str">
        <f t="shared" si="49"/>
        <v/>
      </c>
      <c r="F92" t="str">
        <f t="shared" si="49"/>
        <v/>
      </c>
      <c r="G92" t="str">
        <f t="shared" si="49"/>
        <v/>
      </c>
      <c r="H92" t="str">
        <f t="shared" si="49"/>
        <v/>
      </c>
      <c r="I92" t="str">
        <f t="shared" si="49"/>
        <v/>
      </c>
      <c r="J92" t="str">
        <f t="shared" ref="J92:K111" si="50">IF($C92&lt;=SUM($T$8,$AD$8,$AN$8),J$8*1,"")</f>
        <v/>
      </c>
      <c r="K92" t="str">
        <f t="shared" si="50"/>
        <v/>
      </c>
      <c r="L92" t="str">
        <f t="shared" ref="L92:P101" si="51">IF($C92&lt;=SUM($T$8,$AD$8,$AN$8),L$8,"")</f>
        <v/>
      </c>
      <c r="M92" t="str">
        <f t="shared" si="51"/>
        <v/>
      </c>
      <c r="N92" t="str">
        <f t="shared" si="51"/>
        <v/>
      </c>
      <c r="O92" t="str">
        <f t="shared" si="51"/>
        <v/>
      </c>
      <c r="P92" t="str">
        <f t="shared" si="51"/>
        <v/>
      </c>
      <c r="Q92" t="str">
        <f t="shared" si="37"/>
        <v/>
      </c>
      <c r="R92" t="str">
        <f>IF($C92&lt;=SUM($T$8,$AD$8,$AN$8),'FSE IDs'!$K$4,"")</f>
        <v/>
      </c>
      <c r="S92" t="str">
        <f>IF(OR(ISBLANK('FSE IDs'!C90),C92&gt;$C$11),"",'FSE IDs'!C90)</f>
        <v/>
      </c>
      <c r="T92" t="str">
        <f t="shared" si="38"/>
        <v/>
      </c>
      <c r="U92" t="str">
        <f t="shared" si="39"/>
        <v/>
      </c>
      <c r="V92" t="str">
        <f t="shared" si="40"/>
        <v/>
      </c>
      <c r="W92" t="str">
        <f t="shared" si="41"/>
        <v/>
      </c>
      <c r="X92" t="str">
        <f t="shared" si="42"/>
        <v/>
      </c>
      <c r="Y92" t="str">
        <f t="shared" si="43"/>
        <v/>
      </c>
      <c r="Z92" t="str">
        <f t="shared" si="44"/>
        <v/>
      </c>
      <c r="AA92" t="str">
        <f t="shared" si="45"/>
        <v/>
      </c>
      <c r="AB92" t="str">
        <f t="shared" si="46"/>
        <v/>
      </c>
      <c r="AC92" t="str">
        <f>IF($C92&lt;=SUM($T$8,$AD$8,$AN$8),VLOOKUP('FSE IDs'!I90,'HIDE - Lists'!A107:B175,2,FALSE),"")</f>
        <v/>
      </c>
    </row>
    <row r="93" spans="3:29">
      <c r="C93">
        <v>82</v>
      </c>
      <c r="D93" t="str">
        <f t="shared" si="49"/>
        <v/>
      </c>
      <c r="E93" t="str">
        <f t="shared" si="49"/>
        <v/>
      </c>
      <c r="F93" t="str">
        <f t="shared" si="49"/>
        <v/>
      </c>
      <c r="G93" t="str">
        <f t="shared" si="49"/>
        <v/>
      </c>
      <c r="H93" t="str">
        <f t="shared" si="49"/>
        <v/>
      </c>
      <c r="I93" t="str">
        <f t="shared" si="49"/>
        <v/>
      </c>
      <c r="J93" t="str">
        <f t="shared" si="50"/>
        <v/>
      </c>
      <c r="K93" t="str">
        <f t="shared" si="50"/>
        <v/>
      </c>
      <c r="L93" t="str">
        <f t="shared" si="51"/>
        <v/>
      </c>
      <c r="M93" t="str">
        <f t="shared" si="51"/>
        <v/>
      </c>
      <c r="N93" t="str">
        <f t="shared" si="51"/>
        <v/>
      </c>
      <c r="O93" t="str">
        <f t="shared" si="51"/>
        <v/>
      </c>
      <c r="P93" t="str">
        <f t="shared" si="51"/>
        <v/>
      </c>
      <c r="Q93" t="str">
        <f t="shared" si="37"/>
        <v/>
      </c>
      <c r="R93" t="str">
        <f>IF($C93&lt;=SUM($T$8,$AD$8,$AN$8),'FSE IDs'!$K$4,"")</f>
        <v/>
      </c>
      <c r="S93" t="str">
        <f>IF(OR(ISBLANK('FSE IDs'!C91),C93&gt;$C$11),"",'FSE IDs'!C91)</f>
        <v/>
      </c>
      <c r="T93" t="str">
        <f t="shared" si="38"/>
        <v/>
      </c>
      <c r="U93" t="str">
        <f t="shared" si="39"/>
        <v/>
      </c>
      <c r="V93" t="str">
        <f t="shared" si="40"/>
        <v/>
      </c>
      <c r="W93" t="str">
        <f t="shared" si="41"/>
        <v/>
      </c>
      <c r="X93" t="str">
        <f t="shared" si="42"/>
        <v/>
      </c>
      <c r="Y93" t="str">
        <f t="shared" si="43"/>
        <v/>
      </c>
      <c r="Z93" t="str">
        <f t="shared" si="44"/>
        <v/>
      </c>
      <c r="AA93" t="str">
        <f t="shared" si="45"/>
        <v/>
      </c>
      <c r="AB93" t="str">
        <f t="shared" si="46"/>
        <v/>
      </c>
      <c r="AC93" t="str">
        <f>IF($C93&lt;=SUM($T$8,$AD$8,$AN$8),VLOOKUP('FSE IDs'!I91,'HIDE - Lists'!A108:B176,2,FALSE),"")</f>
        <v/>
      </c>
    </row>
    <row r="94" spans="3:29">
      <c r="C94">
        <v>83</v>
      </c>
      <c r="D94" t="str">
        <f t="shared" si="49"/>
        <v/>
      </c>
      <c r="E94" t="str">
        <f t="shared" si="49"/>
        <v/>
      </c>
      <c r="F94" t="str">
        <f t="shared" si="49"/>
        <v/>
      </c>
      <c r="G94" t="str">
        <f t="shared" si="49"/>
        <v/>
      </c>
      <c r="H94" t="str">
        <f t="shared" si="49"/>
        <v/>
      </c>
      <c r="I94" t="str">
        <f t="shared" si="49"/>
        <v/>
      </c>
      <c r="J94" t="str">
        <f t="shared" si="50"/>
        <v/>
      </c>
      <c r="K94" t="str">
        <f t="shared" si="50"/>
        <v/>
      </c>
      <c r="L94" t="str">
        <f t="shared" si="51"/>
        <v/>
      </c>
      <c r="M94" t="str">
        <f t="shared" si="51"/>
        <v/>
      </c>
      <c r="N94" t="str">
        <f t="shared" si="51"/>
        <v/>
      </c>
      <c r="O94" t="str">
        <f t="shared" si="51"/>
        <v/>
      </c>
      <c r="P94" t="str">
        <f t="shared" si="51"/>
        <v/>
      </c>
      <c r="Q94" t="str">
        <f t="shared" si="37"/>
        <v/>
      </c>
      <c r="R94" t="str">
        <f>IF($C94&lt;=SUM($T$8,$AD$8,$AN$8),'FSE IDs'!$K$4,"")</f>
        <v/>
      </c>
      <c r="S94" t="str">
        <f>IF(OR(ISBLANK('FSE IDs'!C92),C94&gt;$C$11),"",'FSE IDs'!C92)</f>
        <v/>
      </c>
      <c r="T94" t="str">
        <f t="shared" si="38"/>
        <v/>
      </c>
      <c r="U94" t="str">
        <f t="shared" si="39"/>
        <v/>
      </c>
      <c r="V94" t="str">
        <f t="shared" si="40"/>
        <v/>
      </c>
      <c r="W94" t="str">
        <f t="shared" si="41"/>
        <v/>
      </c>
      <c r="X94" t="str">
        <f t="shared" si="42"/>
        <v/>
      </c>
      <c r="Y94" t="str">
        <f t="shared" si="43"/>
        <v/>
      </c>
      <c r="Z94" t="str">
        <f t="shared" si="44"/>
        <v/>
      </c>
      <c r="AA94" t="str">
        <f t="shared" si="45"/>
        <v/>
      </c>
      <c r="AB94" t="str">
        <f t="shared" si="46"/>
        <v/>
      </c>
      <c r="AC94" t="str">
        <f>IF($C94&lt;=SUM($T$8,$AD$8,$AN$8),VLOOKUP('FSE IDs'!I92,'HIDE - Lists'!A109:B177,2,FALSE),"")</f>
        <v/>
      </c>
    </row>
    <row r="95" spans="3:29">
      <c r="C95">
        <v>84</v>
      </c>
      <c r="D95" t="str">
        <f t="shared" si="49"/>
        <v/>
      </c>
      <c r="E95" t="str">
        <f t="shared" si="49"/>
        <v/>
      </c>
      <c r="F95" t="str">
        <f t="shared" si="49"/>
        <v/>
      </c>
      <c r="G95" t="str">
        <f t="shared" si="49"/>
        <v/>
      </c>
      <c r="H95" t="str">
        <f t="shared" si="49"/>
        <v/>
      </c>
      <c r="I95" t="str">
        <f t="shared" si="49"/>
        <v/>
      </c>
      <c r="J95" t="str">
        <f t="shared" si="50"/>
        <v/>
      </c>
      <c r="K95" t="str">
        <f t="shared" si="50"/>
        <v/>
      </c>
      <c r="L95" t="str">
        <f t="shared" si="51"/>
        <v/>
      </c>
      <c r="M95" t="str">
        <f t="shared" si="51"/>
        <v/>
      </c>
      <c r="N95" t="str">
        <f t="shared" si="51"/>
        <v/>
      </c>
      <c r="O95" t="str">
        <f t="shared" si="51"/>
        <v/>
      </c>
      <c r="P95" t="str">
        <f t="shared" si="51"/>
        <v/>
      </c>
      <c r="Q95" t="str">
        <f t="shared" si="37"/>
        <v/>
      </c>
      <c r="R95" t="str">
        <f>IF($C95&lt;=SUM($T$8,$AD$8,$AN$8),'FSE IDs'!$K$4,"")</f>
        <v/>
      </c>
      <c r="S95" t="str">
        <f>IF(OR(ISBLANK('FSE IDs'!C93),C95&gt;$C$11),"",'FSE IDs'!C93)</f>
        <v/>
      </c>
      <c r="T95" t="str">
        <f t="shared" si="38"/>
        <v/>
      </c>
      <c r="U95" t="str">
        <f t="shared" si="39"/>
        <v/>
      </c>
      <c r="V95" t="str">
        <f t="shared" si="40"/>
        <v/>
      </c>
      <c r="W95" t="str">
        <f t="shared" si="41"/>
        <v/>
      </c>
      <c r="X95" t="str">
        <f t="shared" si="42"/>
        <v/>
      </c>
      <c r="Y95" t="str">
        <f t="shared" si="43"/>
        <v/>
      </c>
      <c r="Z95" t="str">
        <f t="shared" si="44"/>
        <v/>
      </c>
      <c r="AA95" t="str">
        <f t="shared" si="45"/>
        <v/>
      </c>
      <c r="AB95" t="str">
        <f t="shared" si="46"/>
        <v/>
      </c>
      <c r="AC95" t="str">
        <f>IF($C95&lt;=SUM($T$8,$AD$8,$AN$8),VLOOKUP('FSE IDs'!I93,'HIDE - Lists'!A110:B178,2,FALSE),"")</f>
        <v/>
      </c>
    </row>
    <row r="96" spans="3:29">
      <c r="C96">
        <v>85</v>
      </c>
      <c r="D96" t="str">
        <f t="shared" si="49"/>
        <v/>
      </c>
      <c r="E96" t="str">
        <f t="shared" si="49"/>
        <v/>
      </c>
      <c r="F96" t="str">
        <f t="shared" si="49"/>
        <v/>
      </c>
      <c r="G96" t="str">
        <f t="shared" si="49"/>
        <v/>
      </c>
      <c r="H96" t="str">
        <f t="shared" si="49"/>
        <v/>
      </c>
      <c r="I96" t="str">
        <f t="shared" si="49"/>
        <v/>
      </c>
      <c r="J96" t="str">
        <f t="shared" si="50"/>
        <v/>
      </c>
      <c r="K96" t="str">
        <f t="shared" si="50"/>
        <v/>
      </c>
      <c r="L96" t="str">
        <f t="shared" si="51"/>
        <v/>
      </c>
      <c r="M96" t="str">
        <f t="shared" si="51"/>
        <v/>
      </c>
      <c r="N96" t="str">
        <f t="shared" si="51"/>
        <v/>
      </c>
      <c r="O96" t="str">
        <f t="shared" si="51"/>
        <v/>
      </c>
      <c r="P96" t="str">
        <f t="shared" si="51"/>
        <v/>
      </c>
      <c r="Q96" t="str">
        <f t="shared" si="37"/>
        <v/>
      </c>
      <c r="R96" t="str">
        <f>IF($C96&lt;=SUM($T$8,$AD$8,$AN$8),'FSE IDs'!$K$4,"")</f>
        <v/>
      </c>
      <c r="S96" t="str">
        <f>IF(OR(ISBLANK('FSE IDs'!C94),C96&gt;$C$11),"",'FSE IDs'!C94)</f>
        <v/>
      </c>
      <c r="T96" t="str">
        <f t="shared" si="38"/>
        <v/>
      </c>
      <c r="U96" t="str">
        <f t="shared" si="39"/>
        <v/>
      </c>
      <c r="V96" t="str">
        <f t="shared" si="40"/>
        <v/>
      </c>
      <c r="W96" t="str">
        <f t="shared" si="41"/>
        <v/>
      </c>
      <c r="X96" t="str">
        <f t="shared" si="42"/>
        <v/>
      </c>
      <c r="Y96" t="str">
        <f t="shared" si="43"/>
        <v/>
      </c>
      <c r="Z96" t="str">
        <f t="shared" si="44"/>
        <v/>
      </c>
      <c r="AA96" t="str">
        <f t="shared" si="45"/>
        <v/>
      </c>
      <c r="AB96" t="str">
        <f t="shared" si="46"/>
        <v/>
      </c>
      <c r="AC96" t="str">
        <f>IF($C96&lt;=SUM($T$8,$AD$8,$AN$8),VLOOKUP('FSE IDs'!I94,'HIDE - Lists'!A111:B179,2,FALSE),"")</f>
        <v/>
      </c>
    </row>
    <row r="97" spans="3:29">
      <c r="C97">
        <v>86</v>
      </c>
      <c r="D97" t="str">
        <f t="shared" si="49"/>
        <v/>
      </c>
      <c r="E97" t="str">
        <f t="shared" si="49"/>
        <v/>
      </c>
      <c r="F97" t="str">
        <f t="shared" si="49"/>
        <v/>
      </c>
      <c r="G97" t="str">
        <f t="shared" si="49"/>
        <v/>
      </c>
      <c r="H97" t="str">
        <f t="shared" si="49"/>
        <v/>
      </c>
      <c r="I97" t="str">
        <f t="shared" si="49"/>
        <v/>
      </c>
      <c r="J97" t="str">
        <f t="shared" si="50"/>
        <v/>
      </c>
      <c r="K97" t="str">
        <f t="shared" si="50"/>
        <v/>
      </c>
      <c r="L97" t="str">
        <f t="shared" si="51"/>
        <v/>
      </c>
      <c r="M97" t="str">
        <f t="shared" si="51"/>
        <v/>
      </c>
      <c r="N97" t="str">
        <f t="shared" si="51"/>
        <v/>
      </c>
      <c r="O97" t="str">
        <f t="shared" si="51"/>
        <v/>
      </c>
      <c r="P97" t="str">
        <f t="shared" si="51"/>
        <v/>
      </c>
      <c r="Q97" t="str">
        <f t="shared" si="37"/>
        <v/>
      </c>
      <c r="R97" t="str">
        <f>IF($C97&lt;=SUM($T$8,$AD$8,$AN$8),'FSE IDs'!$K$4,"")</f>
        <v/>
      </c>
      <c r="S97" t="str">
        <f>IF(OR(ISBLANK('FSE IDs'!C95),C97&gt;$C$11),"",'FSE IDs'!C95)</f>
        <v/>
      </c>
      <c r="T97" t="str">
        <f t="shared" si="38"/>
        <v/>
      </c>
      <c r="U97" t="str">
        <f t="shared" si="39"/>
        <v/>
      </c>
      <c r="V97" t="str">
        <f t="shared" si="40"/>
        <v/>
      </c>
      <c r="W97" t="str">
        <f t="shared" si="41"/>
        <v/>
      </c>
      <c r="X97" t="str">
        <f t="shared" si="42"/>
        <v/>
      </c>
      <c r="Y97" t="str">
        <f t="shared" si="43"/>
        <v/>
      </c>
      <c r="Z97" t="str">
        <f t="shared" si="44"/>
        <v/>
      </c>
      <c r="AA97" t="str">
        <f t="shared" si="45"/>
        <v/>
      </c>
      <c r="AB97" t="str">
        <f t="shared" si="46"/>
        <v/>
      </c>
      <c r="AC97" t="str">
        <f>IF($C97&lt;=SUM($T$8,$AD$8,$AN$8),VLOOKUP('FSE IDs'!I95,'HIDE - Lists'!A112:B180,2,FALSE),"")</f>
        <v/>
      </c>
    </row>
    <row r="98" spans="3:29">
      <c r="C98">
        <v>87</v>
      </c>
      <c r="D98" t="str">
        <f t="shared" si="49"/>
        <v/>
      </c>
      <c r="E98" t="str">
        <f t="shared" si="49"/>
        <v/>
      </c>
      <c r="F98" t="str">
        <f t="shared" si="49"/>
        <v/>
      </c>
      <c r="G98" t="str">
        <f t="shared" si="49"/>
        <v/>
      </c>
      <c r="H98" t="str">
        <f t="shared" si="49"/>
        <v/>
      </c>
      <c r="I98" t="str">
        <f t="shared" si="49"/>
        <v/>
      </c>
      <c r="J98" t="str">
        <f t="shared" si="50"/>
        <v/>
      </c>
      <c r="K98" t="str">
        <f t="shared" si="50"/>
        <v/>
      </c>
      <c r="L98" t="str">
        <f t="shared" si="51"/>
        <v/>
      </c>
      <c r="M98" t="str">
        <f t="shared" si="51"/>
        <v/>
      </c>
      <c r="N98" t="str">
        <f t="shared" si="51"/>
        <v/>
      </c>
      <c r="O98" t="str">
        <f t="shared" si="51"/>
        <v/>
      </c>
      <c r="P98" t="str">
        <f t="shared" si="51"/>
        <v/>
      </c>
      <c r="Q98" t="str">
        <f t="shared" si="37"/>
        <v/>
      </c>
      <c r="R98" t="str">
        <f>IF($C98&lt;=SUM($T$8,$AD$8,$AN$8),'FSE IDs'!$K$4,"")</f>
        <v/>
      </c>
      <c r="S98" t="str">
        <f>IF(OR(ISBLANK('FSE IDs'!C96),C98&gt;$C$11),"",'FSE IDs'!C96)</f>
        <v/>
      </c>
      <c r="T98" t="str">
        <f t="shared" si="38"/>
        <v/>
      </c>
      <c r="U98" t="str">
        <f t="shared" si="39"/>
        <v/>
      </c>
      <c r="V98" t="str">
        <f t="shared" si="40"/>
        <v/>
      </c>
      <c r="W98" t="str">
        <f t="shared" si="41"/>
        <v/>
      </c>
      <c r="X98" t="str">
        <f t="shared" si="42"/>
        <v/>
      </c>
      <c r="Y98" t="str">
        <f t="shared" si="43"/>
        <v/>
      </c>
      <c r="Z98" t="str">
        <f t="shared" si="44"/>
        <v/>
      </c>
      <c r="AA98" t="str">
        <f t="shared" si="45"/>
        <v/>
      </c>
      <c r="AB98" t="str">
        <f t="shared" si="46"/>
        <v/>
      </c>
      <c r="AC98" t="str">
        <f>IF($C98&lt;=SUM($T$8,$AD$8,$AN$8),VLOOKUP('FSE IDs'!I96,'HIDE - Lists'!A113:B181,2,FALSE),"")</f>
        <v/>
      </c>
    </row>
    <row r="99" spans="3:29">
      <c r="C99">
        <v>88</v>
      </c>
      <c r="D99" t="str">
        <f t="shared" si="49"/>
        <v/>
      </c>
      <c r="E99" t="str">
        <f t="shared" si="49"/>
        <v/>
      </c>
      <c r="F99" t="str">
        <f t="shared" si="49"/>
        <v/>
      </c>
      <c r="G99" t="str">
        <f t="shared" si="49"/>
        <v/>
      </c>
      <c r="H99" t="str">
        <f t="shared" si="49"/>
        <v/>
      </c>
      <c r="I99" t="str">
        <f t="shared" si="49"/>
        <v/>
      </c>
      <c r="J99" t="str">
        <f t="shared" si="50"/>
        <v/>
      </c>
      <c r="K99" t="str">
        <f t="shared" si="50"/>
        <v/>
      </c>
      <c r="L99" t="str">
        <f t="shared" si="51"/>
        <v/>
      </c>
      <c r="M99" t="str">
        <f t="shared" si="51"/>
        <v/>
      </c>
      <c r="N99" t="str">
        <f t="shared" si="51"/>
        <v/>
      </c>
      <c r="O99" t="str">
        <f t="shared" si="51"/>
        <v/>
      </c>
      <c r="P99" t="str">
        <f t="shared" si="51"/>
        <v/>
      </c>
      <c r="Q99" t="str">
        <f t="shared" si="37"/>
        <v/>
      </c>
      <c r="R99" t="str">
        <f>IF($C99&lt;=SUM($T$8,$AD$8,$AN$8),'FSE IDs'!$K$4,"")</f>
        <v/>
      </c>
      <c r="S99" t="str">
        <f>IF(OR(ISBLANK('FSE IDs'!C97),C99&gt;$C$11),"",'FSE IDs'!C97)</f>
        <v/>
      </c>
      <c r="T99" t="str">
        <f t="shared" si="38"/>
        <v/>
      </c>
      <c r="U99" t="str">
        <f t="shared" si="39"/>
        <v/>
      </c>
      <c r="V99" t="str">
        <f t="shared" si="40"/>
        <v/>
      </c>
      <c r="W99" t="str">
        <f t="shared" si="41"/>
        <v/>
      </c>
      <c r="X99" t="str">
        <f t="shared" si="42"/>
        <v/>
      </c>
      <c r="Y99" t="str">
        <f t="shared" si="43"/>
        <v/>
      </c>
      <c r="Z99" t="str">
        <f t="shared" si="44"/>
        <v/>
      </c>
      <c r="AA99" t="str">
        <f t="shared" si="45"/>
        <v/>
      </c>
      <c r="AB99" t="str">
        <f t="shared" si="46"/>
        <v/>
      </c>
      <c r="AC99" t="str">
        <f>IF($C99&lt;=SUM($T$8,$AD$8,$AN$8),VLOOKUP('FSE IDs'!I97,'HIDE - Lists'!A114:B182,2,FALSE),"")</f>
        <v/>
      </c>
    </row>
    <row r="100" spans="3:29">
      <c r="C100">
        <v>89</v>
      </c>
      <c r="D100" t="str">
        <f t="shared" si="49"/>
        <v/>
      </c>
      <c r="E100" t="str">
        <f t="shared" si="49"/>
        <v/>
      </c>
      <c r="F100" t="str">
        <f t="shared" si="49"/>
        <v/>
      </c>
      <c r="G100" t="str">
        <f t="shared" si="49"/>
        <v/>
      </c>
      <c r="H100" t="str">
        <f t="shared" si="49"/>
        <v/>
      </c>
      <c r="I100" t="str">
        <f t="shared" si="49"/>
        <v/>
      </c>
      <c r="J100" t="str">
        <f t="shared" si="50"/>
        <v/>
      </c>
      <c r="K100" t="str">
        <f t="shared" si="50"/>
        <v/>
      </c>
      <c r="L100" t="str">
        <f t="shared" si="51"/>
        <v/>
      </c>
      <c r="M100" t="str">
        <f t="shared" si="51"/>
        <v/>
      </c>
      <c r="N100" t="str">
        <f t="shared" si="51"/>
        <v/>
      </c>
      <c r="O100" t="str">
        <f t="shared" si="51"/>
        <v/>
      </c>
      <c r="P100" t="str">
        <f t="shared" si="51"/>
        <v/>
      </c>
      <c r="Q100" t="str">
        <f t="shared" si="37"/>
        <v/>
      </c>
      <c r="R100" t="str">
        <f>IF($C100&lt;=SUM($T$8,$AD$8,$AN$8),'FSE IDs'!$K$4,"")</f>
        <v/>
      </c>
      <c r="S100" t="str">
        <f>IF(OR(ISBLANK('FSE IDs'!C98),C100&gt;$C$11),"",'FSE IDs'!C98)</f>
        <v/>
      </c>
      <c r="T100" t="str">
        <f t="shared" si="38"/>
        <v/>
      </c>
      <c r="U100" t="str">
        <f t="shared" si="39"/>
        <v/>
      </c>
      <c r="V100" t="str">
        <f t="shared" si="40"/>
        <v/>
      </c>
      <c r="W100" t="str">
        <f t="shared" si="41"/>
        <v/>
      </c>
      <c r="X100" t="str">
        <f t="shared" si="42"/>
        <v/>
      </c>
      <c r="Y100" t="str">
        <f t="shared" si="43"/>
        <v/>
      </c>
      <c r="Z100" t="str">
        <f t="shared" si="44"/>
        <v/>
      </c>
      <c r="AA100" t="str">
        <f t="shared" si="45"/>
        <v/>
      </c>
      <c r="AB100" t="str">
        <f t="shared" si="46"/>
        <v/>
      </c>
      <c r="AC100" t="str">
        <f>IF($C100&lt;=SUM($T$8,$AD$8,$AN$8),VLOOKUP('FSE IDs'!I98,'HIDE - Lists'!A115:B183,2,FALSE),"")</f>
        <v/>
      </c>
    </row>
    <row r="101" spans="3:29">
      <c r="C101">
        <v>90</v>
      </c>
      <c r="D101" t="str">
        <f t="shared" si="49"/>
        <v/>
      </c>
      <c r="E101" t="str">
        <f t="shared" si="49"/>
        <v/>
      </c>
      <c r="F101" t="str">
        <f t="shared" si="49"/>
        <v/>
      </c>
      <c r="G101" t="str">
        <f t="shared" si="49"/>
        <v/>
      </c>
      <c r="H101" t="str">
        <f t="shared" si="49"/>
        <v/>
      </c>
      <c r="I101" t="str">
        <f t="shared" si="49"/>
        <v/>
      </c>
      <c r="J101" t="str">
        <f t="shared" si="50"/>
        <v/>
      </c>
      <c r="K101" t="str">
        <f t="shared" si="50"/>
        <v/>
      </c>
      <c r="L101" t="str">
        <f t="shared" si="51"/>
        <v/>
      </c>
      <c r="M101" t="str">
        <f t="shared" si="51"/>
        <v/>
      </c>
      <c r="N101" t="str">
        <f t="shared" si="51"/>
        <v/>
      </c>
      <c r="O101" t="str">
        <f t="shared" si="51"/>
        <v/>
      </c>
      <c r="P101" t="str">
        <f t="shared" si="51"/>
        <v/>
      </c>
      <c r="Q101" t="str">
        <f t="shared" si="37"/>
        <v/>
      </c>
      <c r="R101" t="str">
        <f>IF($C101&lt;=SUM($T$8,$AD$8,$AN$8),'FSE IDs'!$K$4,"")</f>
        <v/>
      </c>
      <c r="S101" t="str">
        <f>IF(OR(ISBLANK('FSE IDs'!C99),C101&gt;$C$11),"",'FSE IDs'!C99)</f>
        <v/>
      </c>
      <c r="T101" t="str">
        <f t="shared" si="38"/>
        <v/>
      </c>
      <c r="U101" t="str">
        <f t="shared" si="39"/>
        <v/>
      </c>
      <c r="V101" t="str">
        <f t="shared" si="40"/>
        <v/>
      </c>
      <c r="W101" t="str">
        <f t="shared" si="41"/>
        <v/>
      </c>
      <c r="X101" t="str">
        <f t="shared" si="42"/>
        <v/>
      </c>
      <c r="Y101" t="str">
        <f t="shared" si="43"/>
        <v/>
      </c>
      <c r="Z101" t="str">
        <f t="shared" si="44"/>
        <v/>
      </c>
      <c r="AA101" t="str">
        <f t="shared" si="45"/>
        <v/>
      </c>
      <c r="AB101" t="str">
        <f t="shared" si="46"/>
        <v/>
      </c>
      <c r="AC101" t="str">
        <f>IF($C101&lt;=SUM($T$8,$AD$8,$AN$8),VLOOKUP('FSE IDs'!I99,'HIDE - Lists'!A116:B184,2,FALSE),"")</f>
        <v/>
      </c>
    </row>
    <row r="102" spans="3:29">
      <c r="C102">
        <v>91</v>
      </c>
      <c r="D102" t="str">
        <f t="shared" ref="D102:I111" si="52">IF($C102&lt;=SUM($T$8,$AD$8,$AN$8),D$8,"")</f>
        <v/>
      </c>
      <c r="E102" t="str">
        <f t="shared" si="52"/>
        <v/>
      </c>
      <c r="F102" t="str">
        <f t="shared" si="52"/>
        <v/>
      </c>
      <c r="G102" t="str">
        <f t="shared" si="52"/>
        <v/>
      </c>
      <c r="H102" t="str">
        <f t="shared" si="52"/>
        <v/>
      </c>
      <c r="I102" t="str">
        <f t="shared" si="52"/>
        <v/>
      </c>
      <c r="J102" t="str">
        <f t="shared" si="50"/>
        <v/>
      </c>
      <c r="K102" t="str">
        <f t="shared" si="50"/>
        <v/>
      </c>
      <c r="L102" t="str">
        <f t="shared" ref="L102:P111" si="53">IF($C102&lt;=SUM($T$8,$AD$8,$AN$8),L$8,"")</f>
        <v/>
      </c>
      <c r="M102" t="str">
        <f t="shared" si="53"/>
        <v/>
      </c>
      <c r="N102" t="str">
        <f t="shared" si="53"/>
        <v/>
      </c>
      <c r="O102" t="str">
        <f t="shared" si="53"/>
        <v/>
      </c>
      <c r="P102" t="str">
        <f t="shared" si="53"/>
        <v/>
      </c>
      <c r="Q102" t="str">
        <f t="shared" si="37"/>
        <v/>
      </c>
      <c r="R102" t="str">
        <f>IF($C102&lt;=SUM($T$8,$AD$8,$AN$8),'FSE IDs'!$K$4,"")</f>
        <v/>
      </c>
      <c r="S102" t="str">
        <f>IF(OR(ISBLANK('FSE IDs'!C100),C102&gt;$C$11),"",'FSE IDs'!C100)</f>
        <v/>
      </c>
      <c r="T102" t="str">
        <f t="shared" si="38"/>
        <v/>
      </c>
      <c r="U102" t="str">
        <f t="shared" si="39"/>
        <v/>
      </c>
      <c r="V102" t="str">
        <f t="shared" si="40"/>
        <v/>
      </c>
      <c r="W102" t="str">
        <f t="shared" si="41"/>
        <v/>
      </c>
      <c r="X102" t="str">
        <f t="shared" si="42"/>
        <v/>
      </c>
      <c r="Y102" t="str">
        <f t="shared" si="43"/>
        <v/>
      </c>
      <c r="Z102" t="str">
        <f t="shared" si="44"/>
        <v/>
      </c>
      <c r="AA102" t="str">
        <f t="shared" si="45"/>
        <v/>
      </c>
      <c r="AB102" t="str">
        <f t="shared" si="46"/>
        <v/>
      </c>
      <c r="AC102" t="str">
        <f>IF($C102&lt;=SUM($T$8,$AD$8,$AN$8),VLOOKUP('FSE IDs'!I100,'HIDE - Lists'!A117:B185,2,FALSE),"")</f>
        <v/>
      </c>
    </row>
    <row r="103" spans="3:29">
      <c r="C103">
        <v>92</v>
      </c>
      <c r="D103" t="str">
        <f t="shared" si="52"/>
        <v/>
      </c>
      <c r="E103" t="str">
        <f t="shared" si="52"/>
        <v/>
      </c>
      <c r="F103" t="str">
        <f t="shared" si="52"/>
        <v/>
      </c>
      <c r="G103" t="str">
        <f t="shared" si="52"/>
        <v/>
      </c>
      <c r="H103" t="str">
        <f t="shared" si="52"/>
        <v/>
      </c>
      <c r="I103" t="str">
        <f t="shared" si="52"/>
        <v/>
      </c>
      <c r="J103" t="str">
        <f t="shared" si="50"/>
        <v/>
      </c>
      <c r="K103" t="str">
        <f t="shared" si="50"/>
        <v/>
      </c>
      <c r="L103" t="str">
        <f t="shared" si="53"/>
        <v/>
      </c>
      <c r="M103" t="str">
        <f t="shared" si="53"/>
        <v/>
      </c>
      <c r="N103" t="str">
        <f t="shared" si="53"/>
        <v/>
      </c>
      <c r="O103" t="str">
        <f t="shared" si="53"/>
        <v/>
      </c>
      <c r="P103" t="str">
        <f t="shared" si="53"/>
        <v/>
      </c>
      <c r="Q103" t="str">
        <f t="shared" si="37"/>
        <v/>
      </c>
      <c r="R103" t="str">
        <f>IF($C103&lt;=SUM($T$8,$AD$8,$AN$8),'FSE IDs'!$K$4,"")</f>
        <v/>
      </c>
      <c r="S103" t="str">
        <f>IF(OR(ISBLANK('FSE IDs'!C101),C103&gt;$C$11),"",'FSE IDs'!C101)</f>
        <v/>
      </c>
      <c r="T103" t="str">
        <f t="shared" si="38"/>
        <v/>
      </c>
      <c r="U103" t="str">
        <f t="shared" si="39"/>
        <v/>
      </c>
      <c r="V103" t="str">
        <f t="shared" si="40"/>
        <v/>
      </c>
      <c r="W103" t="str">
        <f t="shared" si="41"/>
        <v/>
      </c>
      <c r="X103" t="str">
        <f t="shared" si="42"/>
        <v/>
      </c>
      <c r="Y103" t="str">
        <f t="shared" si="43"/>
        <v/>
      </c>
      <c r="Z103" t="str">
        <f t="shared" si="44"/>
        <v/>
      </c>
      <c r="AA103" t="str">
        <f t="shared" si="45"/>
        <v/>
      </c>
      <c r="AB103" t="str">
        <f t="shared" si="46"/>
        <v/>
      </c>
      <c r="AC103" t="str">
        <f>IF($C103&lt;=SUM($T$8,$AD$8,$AN$8),VLOOKUP('FSE IDs'!I101,'HIDE - Lists'!A118:B186,2,FALSE),"")</f>
        <v/>
      </c>
    </row>
    <row r="104" spans="3:29">
      <c r="C104">
        <v>93</v>
      </c>
      <c r="D104" t="str">
        <f t="shared" si="52"/>
        <v/>
      </c>
      <c r="E104" t="str">
        <f t="shared" si="52"/>
        <v/>
      </c>
      <c r="F104" t="str">
        <f t="shared" si="52"/>
        <v/>
      </c>
      <c r="G104" t="str">
        <f t="shared" si="52"/>
        <v/>
      </c>
      <c r="H104" t="str">
        <f t="shared" si="52"/>
        <v/>
      </c>
      <c r="I104" t="str">
        <f t="shared" si="52"/>
        <v/>
      </c>
      <c r="J104" t="str">
        <f t="shared" si="50"/>
        <v/>
      </c>
      <c r="K104" t="str">
        <f t="shared" si="50"/>
        <v/>
      </c>
      <c r="L104" t="str">
        <f t="shared" si="53"/>
        <v/>
      </c>
      <c r="M104" t="str">
        <f t="shared" si="53"/>
        <v/>
      </c>
      <c r="N104" t="str">
        <f t="shared" si="53"/>
        <v/>
      </c>
      <c r="O104" t="str">
        <f t="shared" si="53"/>
        <v/>
      </c>
      <c r="P104" t="str">
        <f t="shared" si="53"/>
        <v/>
      </c>
      <c r="Q104" t="str">
        <f t="shared" si="37"/>
        <v/>
      </c>
      <c r="R104" t="str">
        <f>IF($C104&lt;=SUM($T$8,$AD$8,$AN$8),'FSE IDs'!$K$4,"")</f>
        <v/>
      </c>
      <c r="S104" t="str">
        <f>IF(OR(ISBLANK('FSE IDs'!C102),C104&gt;$C$11),"",'FSE IDs'!C102)</f>
        <v/>
      </c>
      <c r="T104" t="str">
        <f t="shared" si="38"/>
        <v/>
      </c>
      <c r="U104" t="str">
        <f t="shared" si="39"/>
        <v/>
      </c>
      <c r="V104" t="str">
        <f t="shared" si="40"/>
        <v/>
      </c>
      <c r="W104" t="str">
        <f t="shared" si="41"/>
        <v/>
      </c>
      <c r="X104" t="str">
        <f t="shared" si="42"/>
        <v/>
      </c>
      <c r="Y104" t="str">
        <f t="shared" si="43"/>
        <v/>
      </c>
      <c r="Z104" t="str">
        <f t="shared" si="44"/>
        <v/>
      </c>
      <c r="AA104" t="str">
        <f t="shared" si="45"/>
        <v/>
      </c>
      <c r="AB104" t="str">
        <f t="shared" si="46"/>
        <v/>
      </c>
      <c r="AC104" t="str">
        <f>IF($C104&lt;=SUM($T$8,$AD$8,$AN$8),VLOOKUP('FSE IDs'!I102,'HIDE - Lists'!A119:B187,2,FALSE),"")</f>
        <v/>
      </c>
    </row>
    <row r="105" spans="3:29">
      <c r="C105">
        <v>94</v>
      </c>
      <c r="D105" t="str">
        <f t="shared" si="52"/>
        <v/>
      </c>
      <c r="E105" t="str">
        <f t="shared" si="52"/>
        <v/>
      </c>
      <c r="F105" t="str">
        <f t="shared" si="52"/>
        <v/>
      </c>
      <c r="G105" t="str">
        <f t="shared" si="52"/>
        <v/>
      </c>
      <c r="H105" t="str">
        <f t="shared" si="52"/>
        <v/>
      </c>
      <c r="I105" t="str">
        <f t="shared" si="52"/>
        <v/>
      </c>
      <c r="J105" t="str">
        <f t="shared" si="50"/>
        <v/>
      </c>
      <c r="K105" t="str">
        <f t="shared" si="50"/>
        <v/>
      </c>
      <c r="L105" t="str">
        <f t="shared" si="53"/>
        <v/>
      </c>
      <c r="M105" t="str">
        <f t="shared" si="53"/>
        <v/>
      </c>
      <c r="N105" t="str">
        <f t="shared" si="53"/>
        <v/>
      </c>
      <c r="O105" t="str">
        <f t="shared" si="53"/>
        <v/>
      </c>
      <c r="P105" t="str">
        <f t="shared" si="53"/>
        <v/>
      </c>
      <c r="Q105" t="str">
        <f t="shared" si="37"/>
        <v/>
      </c>
      <c r="R105" t="str">
        <f>IF($C105&lt;=SUM($T$8,$AD$8,$AN$8),'FSE IDs'!$K$4,"")</f>
        <v/>
      </c>
      <c r="S105" t="str">
        <f>IF(OR(ISBLANK('FSE IDs'!C103),C105&gt;$C$11),"",'FSE IDs'!C103)</f>
        <v/>
      </c>
      <c r="T105" t="str">
        <f t="shared" si="38"/>
        <v/>
      </c>
      <c r="U105" t="str">
        <f t="shared" si="39"/>
        <v/>
      </c>
      <c r="V105" t="str">
        <f t="shared" si="40"/>
        <v/>
      </c>
      <c r="W105" t="str">
        <f t="shared" si="41"/>
        <v/>
      </c>
      <c r="X105" t="str">
        <f t="shared" si="42"/>
        <v/>
      </c>
      <c r="Y105" t="str">
        <f t="shared" si="43"/>
        <v/>
      </c>
      <c r="Z105" t="str">
        <f t="shared" si="44"/>
        <v/>
      </c>
      <c r="AA105" t="str">
        <f t="shared" si="45"/>
        <v/>
      </c>
      <c r="AB105" t="str">
        <f t="shared" si="46"/>
        <v/>
      </c>
      <c r="AC105" t="str">
        <f>IF($C105&lt;=SUM($T$8,$AD$8,$AN$8),VLOOKUP('FSE IDs'!I103,'HIDE - Lists'!A120:B188,2,FALSE),"")</f>
        <v/>
      </c>
    </row>
    <row r="106" spans="3:29">
      <c r="C106">
        <v>95</v>
      </c>
      <c r="D106" t="str">
        <f t="shared" si="52"/>
        <v/>
      </c>
      <c r="E106" t="str">
        <f t="shared" si="52"/>
        <v/>
      </c>
      <c r="F106" t="str">
        <f t="shared" si="52"/>
        <v/>
      </c>
      <c r="G106" t="str">
        <f t="shared" si="52"/>
        <v/>
      </c>
      <c r="H106" t="str">
        <f t="shared" si="52"/>
        <v/>
      </c>
      <c r="I106" t="str">
        <f t="shared" si="52"/>
        <v/>
      </c>
      <c r="J106" t="str">
        <f t="shared" si="50"/>
        <v/>
      </c>
      <c r="K106" t="str">
        <f t="shared" si="50"/>
        <v/>
      </c>
      <c r="L106" t="str">
        <f t="shared" si="53"/>
        <v/>
      </c>
      <c r="M106" t="str">
        <f t="shared" si="53"/>
        <v/>
      </c>
      <c r="N106" t="str">
        <f t="shared" si="53"/>
        <v/>
      </c>
      <c r="O106" t="str">
        <f t="shared" si="53"/>
        <v/>
      </c>
      <c r="P106" t="str">
        <f t="shared" si="53"/>
        <v/>
      </c>
      <c r="Q106" t="str">
        <f t="shared" si="37"/>
        <v/>
      </c>
      <c r="R106" t="str">
        <f>IF($C106&lt;=SUM($T$8,$AD$8,$AN$8),'FSE IDs'!$K$4,"")</f>
        <v/>
      </c>
      <c r="S106" t="str">
        <f>IF(OR(ISBLANK('FSE IDs'!C104),C106&gt;$C$11),"",'FSE IDs'!C104)</f>
        <v/>
      </c>
      <c r="T106" t="str">
        <f t="shared" si="38"/>
        <v/>
      </c>
      <c r="U106" t="str">
        <f t="shared" si="39"/>
        <v/>
      </c>
      <c r="V106" t="str">
        <f t="shared" si="40"/>
        <v/>
      </c>
      <c r="W106" t="str">
        <f t="shared" si="41"/>
        <v/>
      </c>
      <c r="X106" t="str">
        <f t="shared" si="42"/>
        <v/>
      </c>
      <c r="Y106" t="str">
        <f t="shared" si="43"/>
        <v/>
      </c>
      <c r="Z106" t="str">
        <f t="shared" si="44"/>
        <v/>
      </c>
      <c r="AA106" t="str">
        <f t="shared" si="45"/>
        <v/>
      </c>
      <c r="AB106" t="str">
        <f t="shared" si="46"/>
        <v/>
      </c>
      <c r="AC106" t="str">
        <f>IF($C106&lt;=SUM($T$8,$AD$8,$AN$8),VLOOKUP('FSE IDs'!I104,'HIDE - Lists'!A121:B189,2,FALSE),"")</f>
        <v/>
      </c>
    </row>
    <row r="107" spans="3:29">
      <c r="C107">
        <v>96</v>
      </c>
      <c r="D107" t="str">
        <f t="shared" si="52"/>
        <v/>
      </c>
      <c r="E107" t="str">
        <f t="shared" si="52"/>
        <v/>
      </c>
      <c r="F107" t="str">
        <f t="shared" si="52"/>
        <v/>
      </c>
      <c r="G107" t="str">
        <f t="shared" si="52"/>
        <v/>
      </c>
      <c r="H107" t="str">
        <f t="shared" si="52"/>
        <v/>
      </c>
      <c r="I107" t="str">
        <f t="shared" si="52"/>
        <v/>
      </c>
      <c r="J107" t="str">
        <f t="shared" si="50"/>
        <v/>
      </c>
      <c r="K107" t="str">
        <f t="shared" si="50"/>
        <v/>
      </c>
      <c r="L107" t="str">
        <f t="shared" si="53"/>
        <v/>
      </c>
      <c r="M107" t="str">
        <f t="shared" si="53"/>
        <v/>
      </c>
      <c r="N107" t="str">
        <f t="shared" si="53"/>
        <v/>
      </c>
      <c r="O107" t="str">
        <f t="shared" si="53"/>
        <v/>
      </c>
      <c r="P107" t="str">
        <f t="shared" si="53"/>
        <v/>
      </c>
      <c r="Q107" t="str">
        <f t="shared" si="37"/>
        <v/>
      </c>
      <c r="R107" t="str">
        <f>IF($C107&lt;=SUM($T$8,$AD$8,$AN$8),'FSE IDs'!$K$4,"")</f>
        <v/>
      </c>
      <c r="S107" t="str">
        <f>IF(OR(ISBLANK('FSE IDs'!C105),C107&gt;$C$11),"",'FSE IDs'!C105)</f>
        <v/>
      </c>
      <c r="T107" t="str">
        <f t="shared" si="38"/>
        <v/>
      </c>
      <c r="U107" t="str">
        <f t="shared" si="39"/>
        <v/>
      </c>
      <c r="V107" t="str">
        <f t="shared" si="40"/>
        <v/>
      </c>
      <c r="W107" t="str">
        <f t="shared" si="41"/>
        <v/>
      </c>
      <c r="X107" t="str">
        <f t="shared" si="42"/>
        <v/>
      </c>
      <c r="Y107" t="str">
        <f t="shared" si="43"/>
        <v/>
      </c>
      <c r="Z107" t="str">
        <f t="shared" si="44"/>
        <v/>
      </c>
      <c r="AA107" t="str">
        <f t="shared" si="45"/>
        <v/>
      </c>
      <c r="AB107" t="str">
        <f t="shared" si="46"/>
        <v/>
      </c>
      <c r="AC107" t="str">
        <f>IF($C107&lt;=SUM($T$8,$AD$8,$AN$8),VLOOKUP('FSE IDs'!I105,'HIDE - Lists'!A122:B190,2,FALSE),"")</f>
        <v/>
      </c>
    </row>
    <row r="108" spans="3:29">
      <c r="C108">
        <v>97</v>
      </c>
      <c r="D108" t="str">
        <f t="shared" si="52"/>
        <v/>
      </c>
      <c r="E108" t="str">
        <f t="shared" si="52"/>
        <v/>
      </c>
      <c r="F108" t="str">
        <f t="shared" si="52"/>
        <v/>
      </c>
      <c r="G108" t="str">
        <f t="shared" si="52"/>
        <v/>
      </c>
      <c r="H108" t="str">
        <f t="shared" si="52"/>
        <v/>
      </c>
      <c r="I108" t="str">
        <f t="shared" si="52"/>
        <v/>
      </c>
      <c r="J108" t="str">
        <f t="shared" si="50"/>
        <v/>
      </c>
      <c r="K108" t="str">
        <f t="shared" si="50"/>
        <v/>
      </c>
      <c r="L108" t="str">
        <f t="shared" si="53"/>
        <v/>
      </c>
      <c r="M108" t="str">
        <f t="shared" si="53"/>
        <v/>
      </c>
      <c r="N108" t="str">
        <f t="shared" si="53"/>
        <v/>
      </c>
      <c r="O108" t="str">
        <f t="shared" si="53"/>
        <v/>
      </c>
      <c r="P108" t="str">
        <f t="shared" si="53"/>
        <v/>
      </c>
      <c r="Q108" t="str">
        <f t="shared" ref="Q108:Q131" si="54">IF($C108&lt;=SUM($T$8,$AD$8,$AN$8),$T$8+$AD$8+$AN$8,"")</f>
        <v/>
      </c>
      <c r="R108" t="str">
        <f>IF($C108&lt;=SUM($T$8,$AD$8,$AN$8),'FSE IDs'!$K$4,"")</f>
        <v/>
      </c>
      <c r="S108" t="str">
        <f>IF(OR(ISBLANK('FSE IDs'!C106),C108&gt;$C$11),"",'FSE IDs'!C106)</f>
        <v/>
      </c>
      <c r="T108" t="str">
        <f t="shared" ref="T108:T131" si="55">IF(AND($C108&lt;=$T$8),U$8,IF(AND($C108&gt;$T$8,$C108&lt;=($T$8+$AD$8)),AE$8,IF(AND($C108&gt;($T$8+$AD$8),$C108&lt;=($T$8+$AD$8+$AN$8)),AO$8,"")))</f>
        <v/>
      </c>
      <c r="U108" t="str">
        <f t="shared" ref="U108:U131" si="56">IF(AND($C108&lt;=$T$8),W$8,IF(AND($C108&gt;$T$8,$C108&lt;=($T$8+$AD$8)),AG$8,IF(AND($C108&gt;($T$8+$AD$8),$C108&lt;=($T$8+$AD$8+$AN$8)),AQ$8,"")))</f>
        <v/>
      </c>
      <c r="V108" t="str">
        <f t="shared" ref="V108:V131" si="57">IF(AND($C108&lt;=$T$8),X$8/$T$8,IF(AND($C108&gt;$T$8,$C108&lt;=($T$8+$AD$8)),AH$8/$AD$8,IF(AND($C108&gt;($T$8+$AD$8),$C108&lt;=($T$8+$AD$8+$AN$8)),AR$8/$AN$8,"")))</f>
        <v/>
      </c>
      <c r="W108" t="str">
        <f t="shared" ref="W108:W131" si="58">IF(AND($C108&lt;=$T$8),Y$8/$T$8,IF(AND($C108&gt;$T$8,$C108&lt;=($T$8+$AD$8)),AI$8/$AD$8,IF(AND($C108&gt;($T$8+$AD$8),$C108&lt;=($T$8+$AD$8+$AN$8)),AS$8/$AN$8,"")))</f>
        <v/>
      </c>
      <c r="X108" t="str">
        <f t="shared" ref="X108:X131" si="59">IF(AND($C108&lt;=$T$8),Z$8/$T$8,IF(AND($C108&gt;$T$8,$C108&lt;=($T$8+$AD$8)),AJ$8/$AD$8,IF(AND($C108&gt;($T$8+$AD$8),$C108&lt;=($T$8+$AD$8+$AN$8)),AT$8/$AN$8,"")))</f>
        <v/>
      </c>
      <c r="Y108" t="str">
        <f t="shared" ref="Y108:Y131" si="60">IF(AND($C108&lt;=$T$8),AA$8,IF(AND($C108&gt;$T$8,$C108&lt;=($T$8+$AD$8)),AK$8,IF(AND($C108&gt;($T$8+$AD$8),$C108&lt;=($T$8+$AD$8+$AN$8)),AU$8,"")))</f>
        <v/>
      </c>
      <c r="Z108" t="str">
        <f t="shared" ref="Z108:Z131" si="61">IF(AND($C108&lt;=$T$8),AB$8,IF(AND($C108&gt;$T$8,$C108&lt;=($T$8+$AD$8)),AL$8,IF(AND($C108&gt;($T$8+$AD$8),$C108&lt;=($T$8+$AD$8+$AN$8)),AV$8,"")))</f>
        <v/>
      </c>
      <c r="AA108" t="str">
        <f t="shared" ref="AA108:AA131" si="62">IF(AND($C108&lt;=$T$8),AC$8,IF(AND($C108&gt;$T$8,$C108&lt;=($T$8+$AD$8)),AM$8,IF(AND($C108&gt;($T$8+$AD$8),$C108&lt;=($T$8+$AD$8+$AN$8)),AW$8,"")))</f>
        <v/>
      </c>
      <c r="AB108" t="str">
        <f t="shared" si="46"/>
        <v/>
      </c>
      <c r="AC108" t="str">
        <f>IF($C108&lt;=SUM($T$8,$AD$8,$AN$8),VLOOKUP('FSE IDs'!I106,'HIDE - Lists'!A123:B191,2,FALSE),"")</f>
        <v/>
      </c>
    </row>
    <row r="109" spans="3:29">
      <c r="C109">
        <v>98</v>
      </c>
      <c r="D109" t="str">
        <f t="shared" si="52"/>
        <v/>
      </c>
      <c r="E109" t="str">
        <f t="shared" si="52"/>
        <v/>
      </c>
      <c r="F109" t="str">
        <f t="shared" si="52"/>
        <v/>
      </c>
      <c r="G109" t="str">
        <f t="shared" si="52"/>
        <v/>
      </c>
      <c r="H109" t="str">
        <f t="shared" si="52"/>
        <v/>
      </c>
      <c r="I109" t="str">
        <f t="shared" si="52"/>
        <v/>
      </c>
      <c r="J109" t="str">
        <f t="shared" si="50"/>
        <v/>
      </c>
      <c r="K109" t="str">
        <f t="shared" si="50"/>
        <v/>
      </c>
      <c r="L109" t="str">
        <f t="shared" si="53"/>
        <v/>
      </c>
      <c r="M109" t="str">
        <f t="shared" si="53"/>
        <v/>
      </c>
      <c r="N109" t="str">
        <f t="shared" si="53"/>
        <v/>
      </c>
      <c r="O109" t="str">
        <f t="shared" si="53"/>
        <v/>
      </c>
      <c r="P109" t="str">
        <f t="shared" si="53"/>
        <v/>
      </c>
      <c r="Q109" t="str">
        <f t="shared" si="54"/>
        <v/>
      </c>
      <c r="R109" t="str">
        <f>IF($C109&lt;=SUM($T$8,$AD$8,$AN$8),'FSE IDs'!$K$4,"")</f>
        <v/>
      </c>
      <c r="S109" t="str">
        <f>IF(OR(ISBLANK('FSE IDs'!C107),C109&gt;$C$11),"",'FSE IDs'!C107)</f>
        <v/>
      </c>
      <c r="T109" t="str">
        <f t="shared" si="55"/>
        <v/>
      </c>
      <c r="U109" t="str">
        <f t="shared" si="56"/>
        <v/>
      </c>
      <c r="V109" t="str">
        <f t="shared" si="57"/>
        <v/>
      </c>
      <c r="W109" t="str">
        <f t="shared" si="58"/>
        <v/>
      </c>
      <c r="X109" t="str">
        <f t="shared" si="59"/>
        <v/>
      </c>
      <c r="Y109" t="str">
        <f t="shared" si="60"/>
        <v/>
      </c>
      <c r="Z109" t="str">
        <f t="shared" si="61"/>
        <v/>
      </c>
      <c r="AA109" t="str">
        <f t="shared" si="62"/>
        <v/>
      </c>
      <c r="AB109" t="str">
        <f t="shared" si="46"/>
        <v/>
      </c>
      <c r="AC109" t="str">
        <f>IF($C109&lt;=SUM($T$8,$AD$8,$AN$8),VLOOKUP('FSE IDs'!I107,'HIDE - Lists'!A124:B192,2,FALSE),"")</f>
        <v/>
      </c>
    </row>
    <row r="110" spans="3:29">
      <c r="C110">
        <v>99</v>
      </c>
      <c r="D110" t="str">
        <f t="shared" si="52"/>
        <v/>
      </c>
      <c r="E110" t="str">
        <f t="shared" si="52"/>
        <v/>
      </c>
      <c r="F110" t="str">
        <f t="shared" si="52"/>
        <v/>
      </c>
      <c r="G110" t="str">
        <f t="shared" si="52"/>
        <v/>
      </c>
      <c r="H110" t="str">
        <f t="shared" si="52"/>
        <v/>
      </c>
      <c r="I110" t="str">
        <f t="shared" si="52"/>
        <v/>
      </c>
      <c r="J110" t="str">
        <f t="shared" si="50"/>
        <v/>
      </c>
      <c r="K110" t="str">
        <f t="shared" si="50"/>
        <v/>
      </c>
      <c r="L110" t="str">
        <f t="shared" si="53"/>
        <v/>
      </c>
      <c r="M110" t="str">
        <f t="shared" si="53"/>
        <v/>
      </c>
      <c r="N110" t="str">
        <f t="shared" si="53"/>
        <v/>
      </c>
      <c r="O110" t="str">
        <f t="shared" si="53"/>
        <v/>
      </c>
      <c r="P110" t="str">
        <f t="shared" si="53"/>
        <v/>
      </c>
      <c r="Q110" t="str">
        <f t="shared" si="54"/>
        <v/>
      </c>
      <c r="R110" t="str">
        <f>IF($C110&lt;=SUM($T$8,$AD$8,$AN$8),'FSE IDs'!$K$4,"")</f>
        <v/>
      </c>
      <c r="S110" t="str">
        <f>IF(OR(ISBLANK('FSE IDs'!C108),C110&gt;$C$11),"",'FSE IDs'!C108)</f>
        <v/>
      </c>
      <c r="T110" t="str">
        <f t="shared" si="55"/>
        <v/>
      </c>
      <c r="U110" t="str">
        <f t="shared" si="56"/>
        <v/>
      </c>
      <c r="V110" t="str">
        <f t="shared" si="57"/>
        <v/>
      </c>
      <c r="W110" t="str">
        <f t="shared" si="58"/>
        <v/>
      </c>
      <c r="X110" t="str">
        <f t="shared" si="59"/>
        <v/>
      </c>
      <c r="Y110" t="str">
        <f t="shared" si="60"/>
        <v/>
      </c>
      <c r="Z110" t="str">
        <f t="shared" si="61"/>
        <v/>
      </c>
      <c r="AA110" t="str">
        <f t="shared" si="62"/>
        <v/>
      </c>
      <c r="AB110" t="str">
        <f t="shared" si="46"/>
        <v/>
      </c>
      <c r="AC110" t="str">
        <f>IF($C110&lt;=SUM($T$8,$AD$8,$AN$8),VLOOKUP('FSE IDs'!I108,'HIDE - Lists'!A125:B193,2,FALSE),"")</f>
        <v/>
      </c>
    </row>
    <row r="111" spans="3:29">
      <c r="C111">
        <v>100</v>
      </c>
      <c r="D111" t="str">
        <f t="shared" si="52"/>
        <v/>
      </c>
      <c r="E111" t="str">
        <f t="shared" si="52"/>
        <v/>
      </c>
      <c r="F111" t="str">
        <f t="shared" si="52"/>
        <v/>
      </c>
      <c r="G111" t="str">
        <f t="shared" si="52"/>
        <v/>
      </c>
      <c r="H111" t="str">
        <f t="shared" si="52"/>
        <v/>
      </c>
      <c r="I111" t="str">
        <f t="shared" si="52"/>
        <v/>
      </c>
      <c r="J111" t="str">
        <f t="shared" si="50"/>
        <v/>
      </c>
      <c r="K111" t="str">
        <f t="shared" si="50"/>
        <v/>
      </c>
      <c r="L111" t="str">
        <f t="shared" si="53"/>
        <v/>
      </c>
      <c r="M111" t="str">
        <f t="shared" si="53"/>
        <v/>
      </c>
      <c r="N111" t="str">
        <f t="shared" si="53"/>
        <v/>
      </c>
      <c r="O111" t="str">
        <f t="shared" si="53"/>
        <v/>
      </c>
      <c r="P111" t="str">
        <f t="shared" si="53"/>
        <v/>
      </c>
      <c r="Q111" t="str">
        <f t="shared" si="54"/>
        <v/>
      </c>
      <c r="R111" t="str">
        <f>IF($C111&lt;=SUM($T$8,$AD$8,$AN$8),'FSE IDs'!$K$4,"")</f>
        <v/>
      </c>
      <c r="S111" t="str">
        <f>IF(OR(ISBLANK('FSE IDs'!C109),C111&gt;$C$11),"",'FSE IDs'!C109)</f>
        <v/>
      </c>
      <c r="T111" t="str">
        <f t="shared" si="55"/>
        <v/>
      </c>
      <c r="U111" t="str">
        <f t="shared" si="56"/>
        <v/>
      </c>
      <c r="V111" t="str">
        <f t="shared" si="57"/>
        <v/>
      </c>
      <c r="W111" t="str">
        <f t="shared" si="58"/>
        <v/>
      </c>
      <c r="X111" t="str">
        <f t="shared" si="59"/>
        <v/>
      </c>
      <c r="Y111" t="str">
        <f t="shared" si="60"/>
        <v/>
      </c>
      <c r="Z111" t="str">
        <f t="shared" si="61"/>
        <v/>
      </c>
      <c r="AA111" t="str">
        <f t="shared" si="62"/>
        <v/>
      </c>
      <c r="AB111" t="str">
        <f t="shared" si="46"/>
        <v/>
      </c>
      <c r="AC111" t="str">
        <f>IF($C111&lt;=SUM($T$8,$AD$8,$AN$8),VLOOKUP('FSE IDs'!I109,'HIDE - Lists'!A126:B194,2,FALSE),"")</f>
        <v/>
      </c>
    </row>
    <row r="112" spans="3:29">
      <c r="C112">
        <v>101</v>
      </c>
      <c r="D112" t="str">
        <f t="shared" ref="D112:I121" si="63">IF($C112&lt;=SUM($T$8,$AD$8,$AN$8),D$8,"")</f>
        <v/>
      </c>
      <c r="E112" t="str">
        <f t="shared" si="63"/>
        <v/>
      </c>
      <c r="F112" t="str">
        <f t="shared" si="63"/>
        <v/>
      </c>
      <c r="G112" t="str">
        <f t="shared" si="63"/>
        <v/>
      </c>
      <c r="H112" t="str">
        <f t="shared" si="63"/>
        <v/>
      </c>
      <c r="I112" t="str">
        <f t="shared" si="63"/>
        <v/>
      </c>
      <c r="J112" t="str">
        <f t="shared" ref="J112:K131" si="64">IF($C112&lt;=SUM($T$8,$AD$8,$AN$8),J$8*1,"")</f>
        <v/>
      </c>
      <c r="K112" t="str">
        <f t="shared" si="64"/>
        <v/>
      </c>
      <c r="L112" t="str">
        <f t="shared" ref="L112:P121" si="65">IF($C112&lt;=SUM($T$8,$AD$8,$AN$8),L$8,"")</f>
        <v/>
      </c>
      <c r="M112" t="str">
        <f t="shared" si="65"/>
        <v/>
      </c>
      <c r="N112" t="str">
        <f t="shared" si="65"/>
        <v/>
      </c>
      <c r="O112" t="str">
        <f t="shared" si="65"/>
        <v/>
      </c>
      <c r="P112" t="str">
        <f t="shared" si="65"/>
        <v/>
      </c>
      <c r="Q112" t="str">
        <f t="shared" si="54"/>
        <v/>
      </c>
      <c r="R112" t="str">
        <f>IF($C112&lt;=SUM($T$8,$AD$8,$AN$8),'FSE IDs'!$K$4,"")</f>
        <v/>
      </c>
      <c r="S112" t="str">
        <f>IF(OR(ISBLANK('FSE IDs'!C110),C112&gt;$C$11),"",'FSE IDs'!C110)</f>
        <v/>
      </c>
      <c r="T112" t="str">
        <f t="shared" si="55"/>
        <v/>
      </c>
      <c r="U112" t="str">
        <f t="shared" si="56"/>
        <v/>
      </c>
      <c r="V112" t="str">
        <f t="shared" si="57"/>
        <v/>
      </c>
      <c r="W112" t="str">
        <f t="shared" si="58"/>
        <v/>
      </c>
      <c r="X112" t="str">
        <f t="shared" si="59"/>
        <v/>
      </c>
      <c r="Y112" t="str">
        <f t="shared" si="60"/>
        <v/>
      </c>
      <c r="Z112" t="str">
        <f t="shared" si="61"/>
        <v/>
      </c>
      <c r="AA112" t="str">
        <f t="shared" si="62"/>
        <v/>
      </c>
      <c r="AB112" t="str">
        <f t="shared" si="46"/>
        <v/>
      </c>
      <c r="AC112" t="str">
        <f>IF($C112&lt;=SUM($T$8,$AD$8,$AN$8),VLOOKUP('FSE IDs'!I110,'HIDE - Lists'!A127:B195,2,FALSE),"")</f>
        <v/>
      </c>
    </row>
    <row r="113" spans="3:29">
      <c r="C113">
        <v>102</v>
      </c>
      <c r="D113" t="str">
        <f t="shared" si="63"/>
        <v/>
      </c>
      <c r="E113" t="str">
        <f t="shared" si="63"/>
        <v/>
      </c>
      <c r="F113" t="str">
        <f t="shared" si="63"/>
        <v/>
      </c>
      <c r="G113" t="str">
        <f t="shared" si="63"/>
        <v/>
      </c>
      <c r="H113" t="str">
        <f t="shared" si="63"/>
        <v/>
      </c>
      <c r="I113" t="str">
        <f t="shared" si="63"/>
        <v/>
      </c>
      <c r="J113" t="str">
        <f t="shared" si="64"/>
        <v/>
      </c>
      <c r="K113" t="str">
        <f t="shared" si="64"/>
        <v/>
      </c>
      <c r="L113" t="str">
        <f t="shared" si="65"/>
        <v/>
      </c>
      <c r="M113" t="str">
        <f t="shared" si="65"/>
        <v/>
      </c>
      <c r="N113" t="str">
        <f t="shared" si="65"/>
        <v/>
      </c>
      <c r="O113" t="str">
        <f t="shared" si="65"/>
        <v/>
      </c>
      <c r="P113" t="str">
        <f t="shared" si="65"/>
        <v/>
      </c>
      <c r="Q113" t="str">
        <f t="shared" si="54"/>
        <v/>
      </c>
      <c r="R113" t="str">
        <f>IF($C113&lt;=SUM($T$8,$AD$8,$AN$8),'FSE IDs'!$K$4,"")</f>
        <v/>
      </c>
      <c r="S113" t="str">
        <f>IF(OR(ISBLANK('FSE IDs'!C111),C113&gt;$C$11),"",'FSE IDs'!C111)</f>
        <v/>
      </c>
      <c r="T113" t="str">
        <f t="shared" si="55"/>
        <v/>
      </c>
      <c r="U113" t="str">
        <f t="shared" si="56"/>
        <v/>
      </c>
      <c r="V113" t="str">
        <f t="shared" si="57"/>
        <v/>
      </c>
      <c r="W113" t="str">
        <f t="shared" si="58"/>
        <v/>
      </c>
      <c r="X113" t="str">
        <f t="shared" si="59"/>
        <v/>
      </c>
      <c r="Y113" t="str">
        <f t="shared" si="60"/>
        <v/>
      </c>
      <c r="Z113" t="str">
        <f t="shared" si="61"/>
        <v/>
      </c>
      <c r="AA113" t="str">
        <f t="shared" si="62"/>
        <v/>
      </c>
      <c r="AB113" t="str">
        <f t="shared" si="46"/>
        <v/>
      </c>
      <c r="AC113" t="str">
        <f>IF($C113&lt;=SUM($T$8,$AD$8,$AN$8),VLOOKUP('FSE IDs'!I111,'HIDE - Lists'!A128:B196,2,FALSE),"")</f>
        <v/>
      </c>
    </row>
    <row r="114" spans="3:29">
      <c r="C114">
        <v>103</v>
      </c>
      <c r="D114" t="str">
        <f t="shared" si="63"/>
        <v/>
      </c>
      <c r="E114" t="str">
        <f t="shared" si="63"/>
        <v/>
      </c>
      <c r="F114" t="str">
        <f t="shared" si="63"/>
        <v/>
      </c>
      <c r="G114" t="str">
        <f t="shared" si="63"/>
        <v/>
      </c>
      <c r="H114" t="str">
        <f t="shared" si="63"/>
        <v/>
      </c>
      <c r="I114" t="str">
        <f t="shared" si="63"/>
        <v/>
      </c>
      <c r="J114" t="str">
        <f t="shared" si="64"/>
        <v/>
      </c>
      <c r="K114" t="str">
        <f t="shared" si="64"/>
        <v/>
      </c>
      <c r="L114" t="str">
        <f t="shared" si="65"/>
        <v/>
      </c>
      <c r="M114" t="str">
        <f t="shared" si="65"/>
        <v/>
      </c>
      <c r="N114" t="str">
        <f t="shared" si="65"/>
        <v/>
      </c>
      <c r="O114" t="str">
        <f t="shared" si="65"/>
        <v/>
      </c>
      <c r="P114" t="str">
        <f t="shared" si="65"/>
        <v/>
      </c>
      <c r="Q114" t="str">
        <f t="shared" si="54"/>
        <v/>
      </c>
      <c r="R114" t="str">
        <f>IF($C114&lt;=SUM($T$8,$AD$8,$AN$8),'FSE IDs'!$K$4,"")</f>
        <v/>
      </c>
      <c r="S114" t="str">
        <f>IF(OR(ISBLANK('FSE IDs'!C112),C114&gt;$C$11),"",'FSE IDs'!C112)</f>
        <v/>
      </c>
      <c r="T114" t="str">
        <f t="shared" si="55"/>
        <v/>
      </c>
      <c r="U114" t="str">
        <f t="shared" si="56"/>
        <v/>
      </c>
      <c r="V114" t="str">
        <f t="shared" si="57"/>
        <v/>
      </c>
      <c r="W114" t="str">
        <f t="shared" si="58"/>
        <v/>
      </c>
      <c r="X114" t="str">
        <f t="shared" si="59"/>
        <v/>
      </c>
      <c r="Y114" t="str">
        <f t="shared" si="60"/>
        <v/>
      </c>
      <c r="Z114" t="str">
        <f t="shared" si="61"/>
        <v/>
      </c>
      <c r="AA114" t="str">
        <f t="shared" si="62"/>
        <v/>
      </c>
      <c r="AB114" t="str">
        <f t="shared" si="46"/>
        <v/>
      </c>
      <c r="AC114" t="str">
        <f>IF($C114&lt;=SUM($T$8,$AD$8,$AN$8),VLOOKUP('FSE IDs'!I112,'HIDE - Lists'!A129:B197,2,FALSE),"")</f>
        <v/>
      </c>
    </row>
    <row r="115" spans="3:29">
      <c r="C115">
        <v>104</v>
      </c>
      <c r="D115" t="str">
        <f t="shared" si="63"/>
        <v/>
      </c>
      <c r="E115" t="str">
        <f t="shared" si="63"/>
        <v/>
      </c>
      <c r="F115" t="str">
        <f t="shared" si="63"/>
        <v/>
      </c>
      <c r="G115" t="str">
        <f t="shared" si="63"/>
        <v/>
      </c>
      <c r="H115" t="str">
        <f t="shared" si="63"/>
        <v/>
      </c>
      <c r="I115" t="str">
        <f t="shared" si="63"/>
        <v/>
      </c>
      <c r="J115" t="str">
        <f t="shared" si="64"/>
        <v/>
      </c>
      <c r="K115" t="str">
        <f t="shared" si="64"/>
        <v/>
      </c>
      <c r="L115" t="str">
        <f t="shared" si="65"/>
        <v/>
      </c>
      <c r="M115" t="str">
        <f t="shared" si="65"/>
        <v/>
      </c>
      <c r="N115" t="str">
        <f t="shared" si="65"/>
        <v/>
      </c>
      <c r="O115" t="str">
        <f t="shared" si="65"/>
        <v/>
      </c>
      <c r="P115" t="str">
        <f t="shared" si="65"/>
        <v/>
      </c>
      <c r="Q115" t="str">
        <f t="shared" si="54"/>
        <v/>
      </c>
      <c r="R115" t="str">
        <f>IF($C115&lt;=SUM($T$8,$AD$8,$AN$8),'FSE IDs'!$K$4,"")</f>
        <v/>
      </c>
      <c r="S115" t="str">
        <f>IF(OR(ISBLANK('FSE IDs'!C113),C115&gt;$C$11),"",'FSE IDs'!C113)</f>
        <v/>
      </c>
      <c r="T115" t="str">
        <f t="shared" si="55"/>
        <v/>
      </c>
      <c r="U115" t="str">
        <f t="shared" si="56"/>
        <v/>
      </c>
      <c r="V115" t="str">
        <f t="shared" si="57"/>
        <v/>
      </c>
      <c r="W115" t="str">
        <f t="shared" si="58"/>
        <v/>
      </c>
      <c r="X115" t="str">
        <f t="shared" si="59"/>
        <v/>
      </c>
      <c r="Y115" t="str">
        <f t="shared" si="60"/>
        <v/>
      </c>
      <c r="Z115" t="str">
        <f t="shared" si="61"/>
        <v/>
      </c>
      <c r="AA115" t="str">
        <f t="shared" si="62"/>
        <v/>
      </c>
      <c r="AB115" t="str">
        <f t="shared" si="46"/>
        <v/>
      </c>
      <c r="AC115" t="str">
        <f>IF($C115&lt;=SUM($T$8,$AD$8,$AN$8),VLOOKUP('FSE IDs'!I113,'HIDE - Lists'!A130:B198,2,FALSE),"")</f>
        <v/>
      </c>
    </row>
    <row r="116" spans="3:29">
      <c r="C116">
        <v>105</v>
      </c>
      <c r="D116" t="str">
        <f t="shared" si="63"/>
        <v/>
      </c>
      <c r="E116" t="str">
        <f t="shared" si="63"/>
        <v/>
      </c>
      <c r="F116" t="str">
        <f t="shared" si="63"/>
        <v/>
      </c>
      <c r="G116" t="str">
        <f t="shared" si="63"/>
        <v/>
      </c>
      <c r="H116" t="str">
        <f t="shared" si="63"/>
        <v/>
      </c>
      <c r="I116" t="str">
        <f t="shared" si="63"/>
        <v/>
      </c>
      <c r="J116" t="str">
        <f t="shared" si="64"/>
        <v/>
      </c>
      <c r="K116" t="str">
        <f t="shared" si="64"/>
        <v/>
      </c>
      <c r="L116" t="str">
        <f t="shared" si="65"/>
        <v/>
      </c>
      <c r="M116" t="str">
        <f t="shared" si="65"/>
        <v/>
      </c>
      <c r="N116" t="str">
        <f t="shared" si="65"/>
        <v/>
      </c>
      <c r="O116" t="str">
        <f t="shared" si="65"/>
        <v/>
      </c>
      <c r="P116" t="str">
        <f t="shared" si="65"/>
        <v/>
      </c>
      <c r="Q116" t="str">
        <f t="shared" si="54"/>
        <v/>
      </c>
      <c r="R116" t="str">
        <f>IF($C116&lt;=SUM($T$8,$AD$8,$AN$8),'FSE IDs'!$K$4,"")</f>
        <v/>
      </c>
      <c r="S116" t="str">
        <f>IF(OR(ISBLANK('FSE IDs'!C114),C116&gt;$C$11),"",'FSE IDs'!C114)</f>
        <v/>
      </c>
      <c r="T116" t="str">
        <f t="shared" si="55"/>
        <v/>
      </c>
      <c r="U116" t="str">
        <f t="shared" si="56"/>
        <v/>
      </c>
      <c r="V116" t="str">
        <f t="shared" si="57"/>
        <v/>
      </c>
      <c r="W116" t="str">
        <f t="shared" si="58"/>
        <v/>
      </c>
      <c r="X116" t="str">
        <f t="shared" si="59"/>
        <v/>
      </c>
      <c r="Y116" t="str">
        <f t="shared" si="60"/>
        <v/>
      </c>
      <c r="Z116" t="str">
        <f t="shared" si="61"/>
        <v/>
      </c>
      <c r="AA116" t="str">
        <f t="shared" si="62"/>
        <v/>
      </c>
      <c r="AB116" t="str">
        <f t="shared" si="46"/>
        <v/>
      </c>
      <c r="AC116" t="str">
        <f>IF($C116&lt;=SUM($T$8,$AD$8,$AN$8),VLOOKUP('FSE IDs'!I114,'HIDE - Lists'!A131:B199,2,FALSE),"")</f>
        <v/>
      </c>
    </row>
    <row r="117" spans="3:29">
      <c r="C117">
        <v>106</v>
      </c>
      <c r="D117" t="str">
        <f t="shared" si="63"/>
        <v/>
      </c>
      <c r="E117" t="str">
        <f t="shared" si="63"/>
        <v/>
      </c>
      <c r="F117" t="str">
        <f t="shared" si="63"/>
        <v/>
      </c>
      <c r="G117" t="str">
        <f t="shared" si="63"/>
        <v/>
      </c>
      <c r="H117" t="str">
        <f t="shared" si="63"/>
        <v/>
      </c>
      <c r="I117" t="str">
        <f t="shared" si="63"/>
        <v/>
      </c>
      <c r="J117" t="str">
        <f t="shared" si="64"/>
        <v/>
      </c>
      <c r="K117" t="str">
        <f t="shared" si="64"/>
        <v/>
      </c>
      <c r="L117" t="str">
        <f t="shared" si="65"/>
        <v/>
      </c>
      <c r="M117" t="str">
        <f t="shared" si="65"/>
        <v/>
      </c>
      <c r="N117" t="str">
        <f t="shared" si="65"/>
        <v/>
      </c>
      <c r="O117" t="str">
        <f t="shared" si="65"/>
        <v/>
      </c>
      <c r="P117" t="str">
        <f t="shared" si="65"/>
        <v/>
      </c>
      <c r="Q117" t="str">
        <f t="shared" si="54"/>
        <v/>
      </c>
      <c r="R117" t="str">
        <f>IF($C117&lt;=SUM($T$8,$AD$8,$AN$8),'FSE IDs'!$K$4,"")</f>
        <v/>
      </c>
      <c r="S117" t="str">
        <f>IF(OR(ISBLANK('FSE IDs'!C115),C117&gt;$C$11),"",'FSE IDs'!C115)</f>
        <v/>
      </c>
      <c r="T117" t="str">
        <f t="shared" si="55"/>
        <v/>
      </c>
      <c r="U117" t="str">
        <f t="shared" si="56"/>
        <v/>
      </c>
      <c r="V117" t="str">
        <f t="shared" si="57"/>
        <v/>
      </c>
      <c r="W117" t="str">
        <f t="shared" si="58"/>
        <v/>
      </c>
      <c r="X117" t="str">
        <f t="shared" si="59"/>
        <v/>
      </c>
      <c r="Y117" t="str">
        <f t="shared" si="60"/>
        <v/>
      </c>
      <c r="Z117" t="str">
        <f t="shared" si="61"/>
        <v/>
      </c>
      <c r="AA117" t="str">
        <f t="shared" si="62"/>
        <v/>
      </c>
      <c r="AB117" t="str">
        <f t="shared" si="46"/>
        <v/>
      </c>
      <c r="AC117" t="str">
        <f>IF($C117&lt;=SUM($T$8,$AD$8,$AN$8),VLOOKUP('FSE IDs'!I115,'HIDE - Lists'!A132:B200,2,FALSE),"")</f>
        <v/>
      </c>
    </row>
    <row r="118" spans="3:29">
      <c r="C118">
        <v>107</v>
      </c>
      <c r="D118" t="str">
        <f t="shared" si="63"/>
        <v/>
      </c>
      <c r="E118" t="str">
        <f t="shared" si="63"/>
        <v/>
      </c>
      <c r="F118" t="str">
        <f t="shared" si="63"/>
        <v/>
      </c>
      <c r="G118" t="str">
        <f t="shared" si="63"/>
        <v/>
      </c>
      <c r="H118" t="str">
        <f t="shared" si="63"/>
        <v/>
      </c>
      <c r="I118" t="str">
        <f t="shared" si="63"/>
        <v/>
      </c>
      <c r="J118" t="str">
        <f t="shared" si="64"/>
        <v/>
      </c>
      <c r="K118" t="str">
        <f t="shared" si="64"/>
        <v/>
      </c>
      <c r="L118" t="str">
        <f t="shared" si="65"/>
        <v/>
      </c>
      <c r="M118" t="str">
        <f t="shared" si="65"/>
        <v/>
      </c>
      <c r="N118" t="str">
        <f t="shared" si="65"/>
        <v/>
      </c>
      <c r="O118" t="str">
        <f t="shared" si="65"/>
        <v/>
      </c>
      <c r="P118" t="str">
        <f t="shared" si="65"/>
        <v/>
      </c>
      <c r="Q118" t="str">
        <f t="shared" si="54"/>
        <v/>
      </c>
      <c r="R118" t="str">
        <f>IF($C118&lt;=SUM($T$8,$AD$8,$AN$8),'FSE IDs'!$K$4,"")</f>
        <v/>
      </c>
      <c r="S118" t="str">
        <f>IF(OR(ISBLANK('FSE IDs'!C116),C118&gt;$C$11),"",'FSE IDs'!C116)</f>
        <v/>
      </c>
      <c r="T118" t="str">
        <f t="shared" si="55"/>
        <v/>
      </c>
      <c r="U118" t="str">
        <f t="shared" si="56"/>
        <v/>
      </c>
      <c r="V118" t="str">
        <f t="shared" si="57"/>
        <v/>
      </c>
      <c r="W118" t="str">
        <f t="shared" si="58"/>
        <v/>
      </c>
      <c r="X118" t="str">
        <f t="shared" si="59"/>
        <v/>
      </c>
      <c r="Y118" t="str">
        <f t="shared" si="60"/>
        <v/>
      </c>
      <c r="Z118" t="str">
        <f t="shared" si="61"/>
        <v/>
      </c>
      <c r="AA118" t="str">
        <f t="shared" si="62"/>
        <v/>
      </c>
      <c r="AB118" t="str">
        <f t="shared" si="46"/>
        <v/>
      </c>
      <c r="AC118" t="str">
        <f>IF($C118&lt;=SUM($T$8,$AD$8,$AN$8),VLOOKUP('FSE IDs'!I116,'HIDE - Lists'!A133:B201,2,FALSE),"")</f>
        <v/>
      </c>
    </row>
    <row r="119" spans="3:29">
      <c r="C119">
        <v>108</v>
      </c>
      <c r="D119" t="str">
        <f t="shared" si="63"/>
        <v/>
      </c>
      <c r="E119" t="str">
        <f t="shared" si="63"/>
        <v/>
      </c>
      <c r="F119" t="str">
        <f t="shared" si="63"/>
        <v/>
      </c>
      <c r="G119" t="str">
        <f t="shared" si="63"/>
        <v/>
      </c>
      <c r="H119" t="str">
        <f t="shared" si="63"/>
        <v/>
      </c>
      <c r="I119" t="str">
        <f t="shared" si="63"/>
        <v/>
      </c>
      <c r="J119" t="str">
        <f t="shared" si="64"/>
        <v/>
      </c>
      <c r="K119" t="str">
        <f t="shared" si="64"/>
        <v/>
      </c>
      <c r="L119" t="str">
        <f t="shared" si="65"/>
        <v/>
      </c>
      <c r="M119" t="str">
        <f t="shared" si="65"/>
        <v/>
      </c>
      <c r="N119" t="str">
        <f t="shared" si="65"/>
        <v/>
      </c>
      <c r="O119" t="str">
        <f t="shared" si="65"/>
        <v/>
      </c>
      <c r="P119" t="str">
        <f t="shared" si="65"/>
        <v/>
      </c>
      <c r="Q119" t="str">
        <f t="shared" si="54"/>
        <v/>
      </c>
      <c r="R119" t="str">
        <f>IF($C119&lt;=SUM($T$8,$AD$8,$AN$8),'FSE IDs'!$K$4,"")</f>
        <v/>
      </c>
      <c r="S119" t="str">
        <f>IF(OR(ISBLANK('FSE IDs'!C117),C119&gt;$C$11),"",'FSE IDs'!C117)</f>
        <v/>
      </c>
      <c r="T119" t="str">
        <f t="shared" si="55"/>
        <v/>
      </c>
      <c r="U119" t="str">
        <f t="shared" si="56"/>
        <v/>
      </c>
      <c r="V119" t="str">
        <f t="shared" si="57"/>
        <v/>
      </c>
      <c r="W119" t="str">
        <f t="shared" si="58"/>
        <v/>
      </c>
      <c r="X119" t="str">
        <f t="shared" si="59"/>
        <v/>
      </c>
      <c r="Y119" t="str">
        <f t="shared" si="60"/>
        <v/>
      </c>
      <c r="Z119" t="str">
        <f t="shared" si="61"/>
        <v/>
      </c>
      <c r="AA119" t="str">
        <f t="shared" si="62"/>
        <v/>
      </c>
      <c r="AB119" t="str">
        <f t="shared" si="46"/>
        <v/>
      </c>
      <c r="AC119" t="str">
        <f>IF($C119&lt;=SUM($T$8,$AD$8,$AN$8),VLOOKUP('FSE IDs'!I117,'HIDE - Lists'!A134:B202,2,FALSE),"")</f>
        <v/>
      </c>
    </row>
    <row r="120" spans="3:29">
      <c r="C120">
        <v>109</v>
      </c>
      <c r="D120" t="str">
        <f t="shared" si="63"/>
        <v/>
      </c>
      <c r="E120" t="str">
        <f t="shared" si="63"/>
        <v/>
      </c>
      <c r="F120" t="str">
        <f t="shared" si="63"/>
        <v/>
      </c>
      <c r="G120" t="str">
        <f t="shared" si="63"/>
        <v/>
      </c>
      <c r="H120" t="str">
        <f t="shared" si="63"/>
        <v/>
      </c>
      <c r="I120" t="str">
        <f t="shared" si="63"/>
        <v/>
      </c>
      <c r="J120" t="str">
        <f t="shared" si="64"/>
        <v/>
      </c>
      <c r="K120" t="str">
        <f t="shared" si="64"/>
        <v/>
      </c>
      <c r="L120" t="str">
        <f t="shared" si="65"/>
        <v/>
      </c>
      <c r="M120" t="str">
        <f t="shared" si="65"/>
        <v/>
      </c>
      <c r="N120" t="str">
        <f t="shared" si="65"/>
        <v/>
      </c>
      <c r="O120" t="str">
        <f t="shared" si="65"/>
        <v/>
      </c>
      <c r="P120" t="str">
        <f t="shared" si="65"/>
        <v/>
      </c>
      <c r="Q120" t="str">
        <f t="shared" si="54"/>
        <v/>
      </c>
      <c r="R120" t="str">
        <f>IF($C120&lt;=SUM($T$8,$AD$8,$AN$8),'FSE IDs'!$K$4,"")</f>
        <v/>
      </c>
      <c r="S120" t="str">
        <f>IF(OR(ISBLANK('FSE IDs'!C118),C120&gt;$C$11),"",'FSE IDs'!C118)</f>
        <v/>
      </c>
      <c r="T120" t="str">
        <f t="shared" si="55"/>
        <v/>
      </c>
      <c r="U120" t="str">
        <f t="shared" si="56"/>
        <v/>
      </c>
      <c r="V120" t="str">
        <f t="shared" si="57"/>
        <v/>
      </c>
      <c r="W120" t="str">
        <f t="shared" si="58"/>
        <v/>
      </c>
      <c r="X120" t="str">
        <f t="shared" si="59"/>
        <v/>
      </c>
      <c r="Y120" t="str">
        <f t="shared" si="60"/>
        <v/>
      </c>
      <c r="Z120" t="str">
        <f t="shared" si="61"/>
        <v/>
      </c>
      <c r="AA120" t="str">
        <f t="shared" si="62"/>
        <v/>
      </c>
      <c r="AB120" t="str">
        <f t="shared" si="46"/>
        <v/>
      </c>
      <c r="AC120" t="str">
        <f>IF($C120&lt;=SUM($T$8,$AD$8,$AN$8),VLOOKUP('FSE IDs'!I118,'HIDE - Lists'!A135:B203,2,FALSE),"")</f>
        <v/>
      </c>
    </row>
    <row r="121" spans="3:29">
      <c r="C121">
        <v>110</v>
      </c>
      <c r="D121" t="str">
        <f t="shared" si="63"/>
        <v/>
      </c>
      <c r="E121" t="str">
        <f t="shared" si="63"/>
        <v/>
      </c>
      <c r="F121" t="str">
        <f t="shared" si="63"/>
        <v/>
      </c>
      <c r="G121" t="str">
        <f t="shared" si="63"/>
        <v/>
      </c>
      <c r="H121" t="str">
        <f t="shared" si="63"/>
        <v/>
      </c>
      <c r="I121" t="str">
        <f t="shared" si="63"/>
        <v/>
      </c>
      <c r="J121" t="str">
        <f t="shared" si="64"/>
        <v/>
      </c>
      <c r="K121" t="str">
        <f t="shared" si="64"/>
        <v/>
      </c>
      <c r="L121" t="str">
        <f t="shared" si="65"/>
        <v/>
      </c>
      <c r="M121" t="str">
        <f t="shared" si="65"/>
        <v/>
      </c>
      <c r="N121" t="str">
        <f t="shared" si="65"/>
        <v/>
      </c>
      <c r="O121" t="str">
        <f t="shared" si="65"/>
        <v/>
      </c>
      <c r="P121" t="str">
        <f t="shared" si="65"/>
        <v/>
      </c>
      <c r="Q121" t="str">
        <f t="shared" si="54"/>
        <v/>
      </c>
      <c r="R121" t="str">
        <f>IF($C121&lt;=SUM($T$8,$AD$8,$AN$8),'FSE IDs'!$K$4,"")</f>
        <v/>
      </c>
      <c r="S121" t="str">
        <f>IF(OR(ISBLANK('FSE IDs'!C119),C121&gt;$C$11),"",'FSE IDs'!C119)</f>
        <v/>
      </c>
      <c r="T121" t="str">
        <f t="shared" si="55"/>
        <v/>
      </c>
      <c r="U121" t="str">
        <f t="shared" si="56"/>
        <v/>
      </c>
      <c r="V121" t="str">
        <f t="shared" si="57"/>
        <v/>
      </c>
      <c r="W121" t="str">
        <f t="shared" si="58"/>
        <v/>
      </c>
      <c r="X121" t="str">
        <f t="shared" si="59"/>
        <v/>
      </c>
      <c r="Y121" t="str">
        <f t="shared" si="60"/>
        <v/>
      </c>
      <c r="Z121" t="str">
        <f t="shared" si="61"/>
        <v/>
      </c>
      <c r="AA121" t="str">
        <f t="shared" si="62"/>
        <v/>
      </c>
      <c r="AB121" t="str">
        <f t="shared" si="46"/>
        <v/>
      </c>
      <c r="AC121" t="str">
        <f>IF($C121&lt;=SUM($T$8,$AD$8,$AN$8),VLOOKUP('FSE IDs'!I119,'HIDE - Lists'!A136:B204,2,FALSE),"")</f>
        <v/>
      </c>
    </row>
    <row r="122" spans="3:29">
      <c r="C122">
        <v>111</v>
      </c>
      <c r="D122" t="str">
        <f t="shared" ref="D122:I131" si="66">IF($C122&lt;=SUM($T$8,$AD$8,$AN$8),D$8,"")</f>
        <v/>
      </c>
      <c r="E122" t="str">
        <f t="shared" si="66"/>
        <v/>
      </c>
      <c r="F122" t="str">
        <f t="shared" si="66"/>
        <v/>
      </c>
      <c r="G122" t="str">
        <f t="shared" si="66"/>
        <v/>
      </c>
      <c r="H122" t="str">
        <f t="shared" si="66"/>
        <v/>
      </c>
      <c r="I122" t="str">
        <f t="shared" si="66"/>
        <v/>
      </c>
      <c r="J122" t="str">
        <f t="shared" si="64"/>
        <v/>
      </c>
      <c r="K122" t="str">
        <f t="shared" si="64"/>
        <v/>
      </c>
      <c r="L122" t="str">
        <f t="shared" ref="L122:P131" si="67">IF($C122&lt;=SUM($T$8,$AD$8,$AN$8),L$8,"")</f>
        <v/>
      </c>
      <c r="M122" t="str">
        <f t="shared" si="67"/>
        <v/>
      </c>
      <c r="N122" t="str">
        <f t="shared" si="67"/>
        <v/>
      </c>
      <c r="O122" t="str">
        <f t="shared" si="67"/>
        <v/>
      </c>
      <c r="P122" t="str">
        <f t="shared" si="67"/>
        <v/>
      </c>
      <c r="Q122" t="str">
        <f t="shared" si="54"/>
        <v/>
      </c>
      <c r="R122" t="str">
        <f>IF($C122&lt;=SUM($T$8,$AD$8,$AN$8),'FSE IDs'!$K$4,"")</f>
        <v/>
      </c>
      <c r="S122" t="str">
        <f>IF(OR(ISBLANK('FSE IDs'!C120),C122&gt;$C$11),"",'FSE IDs'!C120)</f>
        <v/>
      </c>
      <c r="T122" t="str">
        <f t="shared" si="55"/>
        <v/>
      </c>
      <c r="U122" t="str">
        <f t="shared" si="56"/>
        <v/>
      </c>
      <c r="V122" t="str">
        <f t="shared" si="57"/>
        <v/>
      </c>
      <c r="W122" t="str">
        <f t="shared" si="58"/>
        <v/>
      </c>
      <c r="X122" t="str">
        <f t="shared" si="59"/>
        <v/>
      </c>
      <c r="Y122" t="str">
        <f t="shared" si="60"/>
        <v/>
      </c>
      <c r="Z122" t="str">
        <f t="shared" si="61"/>
        <v/>
      </c>
      <c r="AA122" t="str">
        <f t="shared" si="62"/>
        <v/>
      </c>
      <c r="AB122" t="str">
        <f t="shared" si="46"/>
        <v/>
      </c>
      <c r="AC122" t="str">
        <f>IF($C122&lt;=SUM($T$8,$AD$8,$AN$8),VLOOKUP('FSE IDs'!I120,'HIDE - Lists'!A137:B205,2,FALSE),"")</f>
        <v/>
      </c>
    </row>
    <row r="123" spans="3:29">
      <c r="C123">
        <v>112</v>
      </c>
      <c r="D123" t="str">
        <f t="shared" si="66"/>
        <v/>
      </c>
      <c r="E123" t="str">
        <f t="shared" si="66"/>
        <v/>
      </c>
      <c r="F123" t="str">
        <f t="shared" si="66"/>
        <v/>
      </c>
      <c r="G123" t="str">
        <f t="shared" si="66"/>
        <v/>
      </c>
      <c r="H123" t="str">
        <f t="shared" si="66"/>
        <v/>
      </c>
      <c r="I123" t="str">
        <f t="shared" si="66"/>
        <v/>
      </c>
      <c r="J123" t="str">
        <f t="shared" si="64"/>
        <v/>
      </c>
      <c r="K123" t="str">
        <f t="shared" si="64"/>
        <v/>
      </c>
      <c r="L123" t="str">
        <f t="shared" si="67"/>
        <v/>
      </c>
      <c r="M123" t="str">
        <f t="shared" si="67"/>
        <v/>
      </c>
      <c r="N123" t="str">
        <f t="shared" si="67"/>
        <v/>
      </c>
      <c r="O123" t="str">
        <f t="shared" si="67"/>
        <v/>
      </c>
      <c r="P123" t="str">
        <f t="shared" si="67"/>
        <v/>
      </c>
      <c r="Q123" t="str">
        <f t="shared" si="54"/>
        <v/>
      </c>
      <c r="R123" t="str">
        <f>IF($C123&lt;=SUM($T$8,$AD$8,$AN$8),'FSE IDs'!$K$4,"")</f>
        <v/>
      </c>
      <c r="S123" t="str">
        <f>IF(OR(ISBLANK('FSE IDs'!C121),C123&gt;$C$11),"",'FSE IDs'!C121)</f>
        <v/>
      </c>
      <c r="T123" t="str">
        <f t="shared" si="55"/>
        <v/>
      </c>
      <c r="U123" t="str">
        <f t="shared" si="56"/>
        <v/>
      </c>
      <c r="V123" t="str">
        <f t="shared" si="57"/>
        <v/>
      </c>
      <c r="W123" t="str">
        <f t="shared" si="58"/>
        <v/>
      </c>
      <c r="X123" t="str">
        <f t="shared" si="59"/>
        <v/>
      </c>
      <c r="Y123" t="str">
        <f t="shared" si="60"/>
        <v/>
      </c>
      <c r="Z123" t="str">
        <f t="shared" si="61"/>
        <v/>
      </c>
      <c r="AA123" t="str">
        <f t="shared" si="62"/>
        <v/>
      </c>
      <c r="AB123" t="str">
        <f t="shared" si="46"/>
        <v/>
      </c>
      <c r="AC123" t="str">
        <f>IF($C123&lt;=SUM($T$8,$AD$8,$AN$8),VLOOKUP('FSE IDs'!I121,'HIDE - Lists'!A138:B206,2,FALSE),"")</f>
        <v/>
      </c>
    </row>
    <row r="124" spans="3:29">
      <c r="C124">
        <v>113</v>
      </c>
      <c r="D124" t="str">
        <f t="shared" si="66"/>
        <v/>
      </c>
      <c r="E124" t="str">
        <f t="shared" si="66"/>
        <v/>
      </c>
      <c r="F124" t="str">
        <f t="shared" si="66"/>
        <v/>
      </c>
      <c r="G124" t="str">
        <f t="shared" si="66"/>
        <v/>
      </c>
      <c r="H124" t="str">
        <f t="shared" si="66"/>
        <v/>
      </c>
      <c r="I124" t="str">
        <f t="shared" si="66"/>
        <v/>
      </c>
      <c r="J124" t="str">
        <f t="shared" si="64"/>
        <v/>
      </c>
      <c r="K124" t="str">
        <f t="shared" si="64"/>
        <v/>
      </c>
      <c r="L124" t="str">
        <f t="shared" si="67"/>
        <v/>
      </c>
      <c r="M124" t="str">
        <f t="shared" si="67"/>
        <v/>
      </c>
      <c r="N124" t="str">
        <f t="shared" si="67"/>
        <v/>
      </c>
      <c r="O124" t="str">
        <f t="shared" si="67"/>
        <v/>
      </c>
      <c r="P124" t="str">
        <f t="shared" si="67"/>
        <v/>
      </c>
      <c r="Q124" t="str">
        <f t="shared" si="54"/>
        <v/>
      </c>
      <c r="R124" t="str">
        <f>IF($C124&lt;=SUM($T$8,$AD$8,$AN$8),'FSE IDs'!$K$4,"")</f>
        <v/>
      </c>
      <c r="S124" t="str">
        <f>IF(OR(ISBLANK('FSE IDs'!C122),C124&gt;$C$11),"",'FSE IDs'!C122)</f>
        <v/>
      </c>
      <c r="T124" t="str">
        <f t="shared" si="55"/>
        <v/>
      </c>
      <c r="U124" t="str">
        <f t="shared" si="56"/>
        <v/>
      </c>
      <c r="V124" t="str">
        <f t="shared" si="57"/>
        <v/>
      </c>
      <c r="W124" t="str">
        <f t="shared" si="58"/>
        <v/>
      </c>
      <c r="X124" t="str">
        <f t="shared" si="59"/>
        <v/>
      </c>
      <c r="Y124" t="str">
        <f t="shared" si="60"/>
        <v/>
      </c>
      <c r="Z124" t="str">
        <f t="shared" si="61"/>
        <v/>
      </c>
      <c r="AA124" t="str">
        <f t="shared" si="62"/>
        <v/>
      </c>
      <c r="AB124" t="str">
        <f t="shared" si="46"/>
        <v/>
      </c>
      <c r="AC124" t="str">
        <f>IF($C124&lt;=SUM($T$8,$AD$8,$AN$8),VLOOKUP('FSE IDs'!I122,'HIDE - Lists'!A139:B207,2,FALSE),"")</f>
        <v/>
      </c>
    </row>
    <row r="125" spans="3:29">
      <c r="C125">
        <v>114</v>
      </c>
      <c r="D125" t="str">
        <f t="shared" si="66"/>
        <v/>
      </c>
      <c r="E125" t="str">
        <f t="shared" si="66"/>
        <v/>
      </c>
      <c r="F125" t="str">
        <f t="shared" si="66"/>
        <v/>
      </c>
      <c r="G125" t="str">
        <f t="shared" si="66"/>
        <v/>
      </c>
      <c r="H125" t="str">
        <f t="shared" si="66"/>
        <v/>
      </c>
      <c r="I125" t="str">
        <f t="shared" si="66"/>
        <v/>
      </c>
      <c r="J125" t="str">
        <f t="shared" si="64"/>
        <v/>
      </c>
      <c r="K125" t="str">
        <f t="shared" si="64"/>
        <v/>
      </c>
      <c r="L125" t="str">
        <f t="shared" si="67"/>
        <v/>
      </c>
      <c r="M125" t="str">
        <f t="shared" si="67"/>
        <v/>
      </c>
      <c r="N125" t="str">
        <f t="shared" si="67"/>
        <v/>
      </c>
      <c r="O125" t="str">
        <f t="shared" si="67"/>
        <v/>
      </c>
      <c r="P125" t="str">
        <f t="shared" si="67"/>
        <v/>
      </c>
      <c r="Q125" t="str">
        <f t="shared" si="54"/>
        <v/>
      </c>
      <c r="R125" t="str">
        <f>IF($C125&lt;=SUM($T$8,$AD$8,$AN$8),'FSE IDs'!$K$4,"")</f>
        <v/>
      </c>
      <c r="S125" t="str">
        <f>IF(OR(ISBLANK('FSE IDs'!C123),C125&gt;$C$11),"",'FSE IDs'!C123)</f>
        <v/>
      </c>
      <c r="T125" t="str">
        <f t="shared" si="55"/>
        <v/>
      </c>
      <c r="U125" t="str">
        <f t="shared" si="56"/>
        <v/>
      </c>
      <c r="V125" t="str">
        <f t="shared" si="57"/>
        <v/>
      </c>
      <c r="W125" t="str">
        <f t="shared" si="58"/>
        <v/>
      </c>
      <c r="X125" t="str">
        <f t="shared" si="59"/>
        <v/>
      </c>
      <c r="Y125" t="str">
        <f t="shared" si="60"/>
        <v/>
      </c>
      <c r="Z125" t="str">
        <f t="shared" si="61"/>
        <v/>
      </c>
      <c r="AA125" t="str">
        <f t="shared" si="62"/>
        <v/>
      </c>
      <c r="AB125" t="str">
        <f t="shared" si="46"/>
        <v/>
      </c>
      <c r="AC125" t="str">
        <f>IF($C125&lt;=SUM($T$8,$AD$8,$AN$8),VLOOKUP('FSE IDs'!I123,'HIDE - Lists'!A140:B208,2,FALSE),"")</f>
        <v/>
      </c>
    </row>
    <row r="126" spans="3:29">
      <c r="C126">
        <v>115</v>
      </c>
      <c r="D126" t="str">
        <f t="shared" si="66"/>
        <v/>
      </c>
      <c r="E126" t="str">
        <f t="shared" si="66"/>
        <v/>
      </c>
      <c r="F126" t="str">
        <f t="shared" si="66"/>
        <v/>
      </c>
      <c r="G126" t="str">
        <f t="shared" si="66"/>
        <v/>
      </c>
      <c r="H126" t="str">
        <f t="shared" si="66"/>
        <v/>
      </c>
      <c r="I126" t="str">
        <f t="shared" si="66"/>
        <v/>
      </c>
      <c r="J126" t="str">
        <f t="shared" si="64"/>
        <v/>
      </c>
      <c r="K126" t="str">
        <f t="shared" si="64"/>
        <v/>
      </c>
      <c r="L126" t="str">
        <f t="shared" si="67"/>
        <v/>
      </c>
      <c r="M126" t="str">
        <f t="shared" si="67"/>
        <v/>
      </c>
      <c r="N126" t="str">
        <f t="shared" si="67"/>
        <v/>
      </c>
      <c r="O126" t="str">
        <f t="shared" si="67"/>
        <v/>
      </c>
      <c r="P126" t="str">
        <f t="shared" si="67"/>
        <v/>
      </c>
      <c r="Q126" t="str">
        <f t="shared" si="54"/>
        <v/>
      </c>
      <c r="R126" t="str">
        <f>IF($C126&lt;=SUM($T$8,$AD$8,$AN$8),'FSE IDs'!$K$4,"")</f>
        <v/>
      </c>
      <c r="S126" t="str">
        <f>IF(OR(ISBLANK('FSE IDs'!C124),C126&gt;$C$11),"",'FSE IDs'!C124)</f>
        <v/>
      </c>
      <c r="T126" t="str">
        <f t="shared" si="55"/>
        <v/>
      </c>
      <c r="U126" t="str">
        <f t="shared" si="56"/>
        <v/>
      </c>
      <c r="V126" t="str">
        <f t="shared" si="57"/>
        <v/>
      </c>
      <c r="W126" t="str">
        <f t="shared" si="58"/>
        <v/>
      </c>
      <c r="X126" t="str">
        <f t="shared" si="59"/>
        <v/>
      </c>
      <c r="Y126" t="str">
        <f t="shared" si="60"/>
        <v/>
      </c>
      <c r="Z126" t="str">
        <f t="shared" si="61"/>
        <v/>
      </c>
      <c r="AA126" t="str">
        <f t="shared" si="62"/>
        <v/>
      </c>
      <c r="AB126" t="str">
        <f t="shared" si="46"/>
        <v/>
      </c>
      <c r="AC126" t="str">
        <f>IF($C126&lt;=SUM($T$8,$AD$8,$AN$8),VLOOKUP('FSE IDs'!I124,'HIDE - Lists'!A141:B209,2,FALSE),"")</f>
        <v/>
      </c>
    </row>
    <row r="127" spans="3:29">
      <c r="C127">
        <v>116</v>
      </c>
      <c r="D127" t="str">
        <f t="shared" si="66"/>
        <v/>
      </c>
      <c r="E127" t="str">
        <f t="shared" si="66"/>
        <v/>
      </c>
      <c r="F127" t="str">
        <f t="shared" si="66"/>
        <v/>
      </c>
      <c r="G127" t="str">
        <f t="shared" si="66"/>
        <v/>
      </c>
      <c r="H127" t="str">
        <f t="shared" si="66"/>
        <v/>
      </c>
      <c r="I127" t="str">
        <f t="shared" si="66"/>
        <v/>
      </c>
      <c r="J127" t="str">
        <f t="shared" si="64"/>
        <v/>
      </c>
      <c r="K127" t="str">
        <f t="shared" si="64"/>
        <v/>
      </c>
      <c r="L127" t="str">
        <f t="shared" si="67"/>
        <v/>
      </c>
      <c r="M127" t="str">
        <f t="shared" si="67"/>
        <v/>
      </c>
      <c r="N127" t="str">
        <f t="shared" si="67"/>
        <v/>
      </c>
      <c r="O127" t="str">
        <f t="shared" si="67"/>
        <v/>
      </c>
      <c r="P127" t="str">
        <f t="shared" si="67"/>
        <v/>
      </c>
      <c r="Q127" t="str">
        <f t="shared" si="54"/>
        <v/>
      </c>
      <c r="R127" t="str">
        <f>IF($C127&lt;=SUM($T$8,$AD$8,$AN$8),'FSE IDs'!$K$4,"")</f>
        <v/>
      </c>
      <c r="S127" t="str">
        <f>IF(OR(ISBLANK('FSE IDs'!C125),C127&gt;$C$11),"",'FSE IDs'!C125)</f>
        <v/>
      </c>
      <c r="T127" t="str">
        <f t="shared" si="55"/>
        <v/>
      </c>
      <c r="U127" t="str">
        <f t="shared" si="56"/>
        <v/>
      </c>
      <c r="V127" t="str">
        <f t="shared" si="57"/>
        <v/>
      </c>
      <c r="W127" t="str">
        <f t="shared" si="58"/>
        <v/>
      </c>
      <c r="X127" t="str">
        <f t="shared" si="59"/>
        <v/>
      </c>
      <c r="Y127" t="str">
        <f t="shared" si="60"/>
        <v/>
      </c>
      <c r="Z127" t="str">
        <f t="shared" si="61"/>
        <v/>
      </c>
      <c r="AA127" t="str">
        <f t="shared" si="62"/>
        <v/>
      </c>
      <c r="AB127" t="str">
        <f t="shared" si="46"/>
        <v/>
      </c>
      <c r="AC127" t="str">
        <f>IF($C127&lt;=SUM($T$8,$AD$8,$AN$8),VLOOKUP('FSE IDs'!I125,'HIDE - Lists'!A142:B210,2,FALSE),"")</f>
        <v/>
      </c>
    </row>
    <row r="128" spans="3:29">
      <c r="C128">
        <v>117</v>
      </c>
      <c r="D128" t="str">
        <f t="shared" si="66"/>
        <v/>
      </c>
      <c r="E128" t="str">
        <f t="shared" si="66"/>
        <v/>
      </c>
      <c r="F128" t="str">
        <f t="shared" si="66"/>
        <v/>
      </c>
      <c r="G128" t="str">
        <f t="shared" si="66"/>
        <v/>
      </c>
      <c r="H128" t="str">
        <f t="shared" si="66"/>
        <v/>
      </c>
      <c r="I128" t="str">
        <f t="shared" si="66"/>
        <v/>
      </c>
      <c r="J128" t="str">
        <f t="shared" si="64"/>
        <v/>
      </c>
      <c r="K128" t="str">
        <f t="shared" si="64"/>
        <v/>
      </c>
      <c r="L128" t="str">
        <f t="shared" si="67"/>
        <v/>
      </c>
      <c r="M128" t="str">
        <f t="shared" si="67"/>
        <v/>
      </c>
      <c r="N128" t="str">
        <f t="shared" si="67"/>
        <v/>
      </c>
      <c r="O128" t="str">
        <f t="shared" si="67"/>
        <v/>
      </c>
      <c r="P128" t="str">
        <f t="shared" si="67"/>
        <v/>
      </c>
      <c r="Q128" t="str">
        <f t="shared" si="54"/>
        <v/>
      </c>
      <c r="R128" t="str">
        <f>IF($C128&lt;=SUM($T$8,$AD$8,$AN$8),'FSE IDs'!$K$4,"")</f>
        <v/>
      </c>
      <c r="S128" t="str">
        <f>IF(OR(ISBLANK('FSE IDs'!C126),C128&gt;$C$11),"",'FSE IDs'!C126)</f>
        <v/>
      </c>
      <c r="T128" t="str">
        <f t="shared" si="55"/>
        <v/>
      </c>
      <c r="U128" t="str">
        <f t="shared" si="56"/>
        <v/>
      </c>
      <c r="V128" t="str">
        <f t="shared" si="57"/>
        <v/>
      </c>
      <c r="W128" t="str">
        <f t="shared" si="58"/>
        <v/>
      </c>
      <c r="X128" t="str">
        <f t="shared" si="59"/>
        <v/>
      </c>
      <c r="Y128" t="str">
        <f t="shared" si="60"/>
        <v/>
      </c>
      <c r="Z128" t="str">
        <f t="shared" si="61"/>
        <v/>
      </c>
      <c r="AA128" t="str">
        <f t="shared" si="62"/>
        <v/>
      </c>
      <c r="AB128" t="str">
        <f t="shared" si="46"/>
        <v/>
      </c>
      <c r="AC128" t="str">
        <f>IF($C128&lt;=SUM($T$8,$AD$8,$AN$8),VLOOKUP('FSE IDs'!I126,'HIDE - Lists'!A143:B211,2,FALSE),"")</f>
        <v/>
      </c>
    </row>
    <row r="129" spans="3:29">
      <c r="C129">
        <v>118</v>
      </c>
      <c r="D129" t="str">
        <f t="shared" si="66"/>
        <v/>
      </c>
      <c r="E129" t="str">
        <f t="shared" si="66"/>
        <v/>
      </c>
      <c r="F129" t="str">
        <f t="shared" si="66"/>
        <v/>
      </c>
      <c r="G129" t="str">
        <f t="shared" si="66"/>
        <v/>
      </c>
      <c r="H129" t="str">
        <f t="shared" si="66"/>
        <v/>
      </c>
      <c r="I129" t="str">
        <f t="shared" si="66"/>
        <v/>
      </c>
      <c r="J129" t="str">
        <f t="shared" si="64"/>
        <v/>
      </c>
      <c r="K129" t="str">
        <f t="shared" si="64"/>
        <v/>
      </c>
      <c r="L129" t="str">
        <f t="shared" si="67"/>
        <v/>
      </c>
      <c r="M129" t="str">
        <f t="shared" si="67"/>
        <v/>
      </c>
      <c r="N129" t="str">
        <f t="shared" si="67"/>
        <v/>
      </c>
      <c r="O129" t="str">
        <f t="shared" si="67"/>
        <v/>
      </c>
      <c r="P129" t="str">
        <f t="shared" si="67"/>
        <v/>
      </c>
      <c r="Q129" t="str">
        <f t="shared" si="54"/>
        <v/>
      </c>
      <c r="R129" t="str">
        <f>IF($C129&lt;=SUM($T$8,$AD$8,$AN$8),'FSE IDs'!$K$4,"")</f>
        <v/>
      </c>
      <c r="S129" t="str">
        <f>IF(OR(ISBLANK('FSE IDs'!C127),C129&gt;$C$11),"",'FSE IDs'!C127)</f>
        <v/>
      </c>
      <c r="T129" t="str">
        <f t="shared" si="55"/>
        <v/>
      </c>
      <c r="U129" t="str">
        <f t="shared" si="56"/>
        <v/>
      </c>
      <c r="V129" t="str">
        <f t="shared" si="57"/>
        <v/>
      </c>
      <c r="W129" t="str">
        <f t="shared" si="58"/>
        <v/>
      </c>
      <c r="X129" t="str">
        <f t="shared" si="59"/>
        <v/>
      </c>
      <c r="Y129" t="str">
        <f t="shared" si="60"/>
        <v/>
      </c>
      <c r="Z129" t="str">
        <f t="shared" si="61"/>
        <v/>
      </c>
      <c r="AA129" t="str">
        <f t="shared" si="62"/>
        <v/>
      </c>
      <c r="AB129" t="str">
        <f t="shared" si="46"/>
        <v/>
      </c>
      <c r="AC129" t="str">
        <f>IF($C129&lt;=SUM($T$8,$AD$8,$AN$8),VLOOKUP('FSE IDs'!I127,'HIDE - Lists'!A144:B212,2,FALSE),"")</f>
        <v/>
      </c>
    </row>
    <row r="130" spans="3:29">
      <c r="C130">
        <v>119</v>
      </c>
      <c r="D130" t="str">
        <f t="shared" si="66"/>
        <v/>
      </c>
      <c r="E130" t="str">
        <f t="shared" si="66"/>
        <v/>
      </c>
      <c r="F130" t="str">
        <f t="shared" si="66"/>
        <v/>
      </c>
      <c r="G130" t="str">
        <f t="shared" si="66"/>
        <v/>
      </c>
      <c r="H130" t="str">
        <f t="shared" si="66"/>
        <v/>
      </c>
      <c r="I130" t="str">
        <f t="shared" si="66"/>
        <v/>
      </c>
      <c r="J130" t="str">
        <f t="shared" si="64"/>
        <v/>
      </c>
      <c r="K130" t="str">
        <f t="shared" si="64"/>
        <v/>
      </c>
      <c r="L130" t="str">
        <f t="shared" si="67"/>
        <v/>
      </c>
      <c r="M130" t="str">
        <f t="shared" si="67"/>
        <v/>
      </c>
      <c r="N130" t="str">
        <f t="shared" si="67"/>
        <v/>
      </c>
      <c r="O130" t="str">
        <f t="shared" si="67"/>
        <v/>
      </c>
      <c r="P130" t="str">
        <f t="shared" si="67"/>
        <v/>
      </c>
      <c r="Q130" t="str">
        <f t="shared" si="54"/>
        <v/>
      </c>
      <c r="R130" t="str">
        <f>IF($C130&lt;=SUM($T$8,$AD$8,$AN$8),'FSE IDs'!$K$4,"")</f>
        <v/>
      </c>
      <c r="S130" t="str">
        <f>IF(OR(ISBLANK('FSE IDs'!C128),C130&gt;$C$11),"",'FSE IDs'!C128)</f>
        <v/>
      </c>
      <c r="T130" t="str">
        <f t="shared" si="55"/>
        <v/>
      </c>
      <c r="U130" t="str">
        <f t="shared" si="56"/>
        <v/>
      </c>
      <c r="V130" t="str">
        <f t="shared" si="57"/>
        <v/>
      </c>
      <c r="W130" t="str">
        <f t="shared" si="58"/>
        <v/>
      </c>
      <c r="X130" t="str">
        <f t="shared" si="59"/>
        <v/>
      </c>
      <c r="Y130" t="str">
        <f t="shared" si="60"/>
        <v/>
      </c>
      <c r="Z130" t="str">
        <f t="shared" si="61"/>
        <v/>
      </c>
      <c r="AA130" t="str">
        <f t="shared" si="62"/>
        <v/>
      </c>
      <c r="AB130" t="str">
        <f t="shared" si="46"/>
        <v/>
      </c>
      <c r="AC130" t="str">
        <f>IF($C130&lt;=SUM($T$8,$AD$8,$AN$8),VLOOKUP('FSE IDs'!I128,'HIDE - Lists'!A145:B213,2,FALSE),"")</f>
        <v/>
      </c>
    </row>
    <row r="131" spans="3:29">
      <c r="C131">
        <v>120</v>
      </c>
      <c r="D131" t="str">
        <f t="shared" si="66"/>
        <v/>
      </c>
      <c r="E131" t="str">
        <f t="shared" si="66"/>
        <v/>
      </c>
      <c r="F131" t="str">
        <f t="shared" si="66"/>
        <v/>
      </c>
      <c r="G131" t="str">
        <f t="shared" si="66"/>
        <v/>
      </c>
      <c r="H131" t="str">
        <f t="shared" si="66"/>
        <v/>
      </c>
      <c r="I131" t="str">
        <f t="shared" si="66"/>
        <v/>
      </c>
      <c r="J131" t="str">
        <f t="shared" si="64"/>
        <v/>
      </c>
      <c r="K131" t="str">
        <f t="shared" si="64"/>
        <v/>
      </c>
      <c r="L131" t="str">
        <f t="shared" si="67"/>
        <v/>
      </c>
      <c r="M131" t="str">
        <f t="shared" si="67"/>
        <v/>
      </c>
      <c r="N131" t="str">
        <f t="shared" si="67"/>
        <v/>
      </c>
      <c r="O131" t="str">
        <f t="shared" si="67"/>
        <v/>
      </c>
      <c r="P131" t="str">
        <f t="shared" si="67"/>
        <v/>
      </c>
      <c r="Q131" t="str">
        <f t="shared" si="54"/>
        <v/>
      </c>
      <c r="R131" t="str">
        <f>IF($C131&lt;=SUM($T$8,$AD$8,$AN$8),'FSE IDs'!$K$4,"")</f>
        <v/>
      </c>
      <c r="S131" t="str">
        <f>IF(OR(ISBLANK('FSE IDs'!C129),C131&gt;$C$11),"",'FSE IDs'!C129)</f>
        <v/>
      </c>
      <c r="T131" t="str">
        <f t="shared" si="55"/>
        <v/>
      </c>
      <c r="U131" t="str">
        <f t="shared" si="56"/>
        <v/>
      </c>
      <c r="V131" t="str">
        <f t="shared" si="57"/>
        <v/>
      </c>
      <c r="W131" t="str">
        <f t="shared" si="58"/>
        <v/>
      </c>
      <c r="X131" t="str">
        <f t="shared" si="59"/>
        <v/>
      </c>
      <c r="Y131" t="str">
        <f t="shared" si="60"/>
        <v/>
      </c>
      <c r="Z131" t="str">
        <f t="shared" si="61"/>
        <v/>
      </c>
      <c r="AA131" t="str">
        <f t="shared" si="62"/>
        <v/>
      </c>
      <c r="AB131" t="str">
        <f t="shared" si="46"/>
        <v/>
      </c>
      <c r="AC131" t="str">
        <f>IF($C131&lt;=SUM($T$8,$AD$8,$AN$8),VLOOKUP('FSE IDs'!I129,'HIDE - Lists'!A146:B214,2,FALSE),"")</f>
        <v/>
      </c>
    </row>
    <row r="132" spans="3:29">
      <c r="R132">
        <f>IF($C132&lt;=SUM($T$8,$AD$8,$AN$8),'FSE IDs'!$K$4,"")</f>
        <v>0</v>
      </c>
      <c r="AB132">
        <f t="shared" si="4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7111-F5D2-4186-9A75-E189E08E6E6E}">
  <dimension ref="A2:L170"/>
  <sheetViews>
    <sheetView workbookViewId="0">
      <selection activeCell="A27" sqref="A27"/>
    </sheetView>
  </sheetViews>
  <sheetFormatPr defaultRowHeight="13.8"/>
  <cols>
    <col min="1" max="1" width="34" style="7" bestFit="1" customWidth="1"/>
    <col min="2" max="2" width="12.44140625" style="7" bestFit="1" customWidth="1"/>
    <col min="3" max="3" width="8.88671875" style="7"/>
    <col min="4" max="4" width="13.44140625" style="7" bestFit="1" customWidth="1"/>
    <col min="5" max="16384" width="8.88671875" style="7"/>
  </cols>
  <sheetData>
    <row r="2" spans="1:12">
      <c r="A2" s="7" t="s">
        <v>4</v>
      </c>
      <c r="F2" s="7" t="s">
        <v>28</v>
      </c>
      <c r="I2" s="7" t="b">
        <v>1</v>
      </c>
    </row>
    <row r="3" spans="1:12">
      <c r="A3" s="7" t="s">
        <v>23</v>
      </c>
      <c r="F3" s="7" t="s">
        <v>29</v>
      </c>
      <c r="I3" s="7" t="b">
        <v>0</v>
      </c>
      <c r="L3" s="15" t="s">
        <v>66</v>
      </c>
    </row>
    <row r="4" spans="1:12">
      <c r="A4" s="7" t="s">
        <v>24</v>
      </c>
      <c r="F4" s="7" t="s">
        <v>30</v>
      </c>
    </row>
    <row r="5" spans="1:12">
      <c r="A5" s="7" t="s">
        <v>25</v>
      </c>
      <c r="F5" s="7" t="s">
        <v>31</v>
      </c>
    </row>
    <row r="6" spans="1:12">
      <c r="A6" s="7" t="s">
        <v>26</v>
      </c>
      <c r="F6" s="7" t="s">
        <v>32</v>
      </c>
    </row>
    <row r="7" spans="1:12">
      <c r="F7" s="7" t="s">
        <v>33</v>
      </c>
    </row>
    <row r="8" spans="1:12">
      <c r="F8" s="7" t="s">
        <v>34</v>
      </c>
    </row>
    <row r="9" spans="1:12">
      <c r="F9" s="7" t="s">
        <v>35</v>
      </c>
    </row>
    <row r="10" spans="1:12">
      <c r="F10" s="7" t="s">
        <v>36</v>
      </c>
    </row>
    <row r="11" spans="1:12">
      <c r="F11" s="7" t="s">
        <v>37</v>
      </c>
    </row>
    <row r="12" spans="1:12">
      <c r="A12" s="7">
        <f>IF(ISNUMBER(SEARCH("Expansion of Operating FCI Site", Application!E26)), 1, 0)</f>
        <v>0</v>
      </c>
      <c r="F12" s="7" t="s">
        <v>38</v>
      </c>
    </row>
    <row r="13" spans="1:12">
      <c r="A13" s="7">
        <f>IF(ISNUMBER(SEARCH("Transfer of Existing FCI Site", Application!E26)), 1, 0)</f>
        <v>0</v>
      </c>
      <c r="F13" s="7" t="s">
        <v>39</v>
      </c>
    </row>
    <row r="14" spans="1:12">
      <c r="A14" s="7">
        <f>SUM(A12,A13)</f>
        <v>0</v>
      </c>
      <c r="F14" s="7" t="s">
        <v>40</v>
      </c>
    </row>
    <row r="15" spans="1:12">
      <c r="F15" s="7" t="s">
        <v>41</v>
      </c>
    </row>
    <row r="22" spans="1:6">
      <c r="A22" s="7" t="s">
        <v>220</v>
      </c>
    </row>
    <row r="23" spans="1:6">
      <c r="A23" s="7" t="s">
        <v>217</v>
      </c>
    </row>
    <row r="24" spans="1:6">
      <c r="A24" s="7" t="s">
        <v>218</v>
      </c>
    </row>
    <row r="27" spans="1:6" ht="14.4">
      <c r="A27" t="s">
        <v>313</v>
      </c>
      <c r="B27" s="7" t="s">
        <v>244</v>
      </c>
      <c r="F27" s="73"/>
    </row>
    <row r="28" spans="1:6" ht="14.4">
      <c r="A28" t="s">
        <v>314</v>
      </c>
      <c r="B28" s="7" t="s">
        <v>245</v>
      </c>
      <c r="F28" s="73"/>
    </row>
    <row r="29" spans="1:6" ht="14.4">
      <c r="A29" t="s">
        <v>315</v>
      </c>
      <c r="B29" s="7" t="s">
        <v>246</v>
      </c>
      <c r="F29" s="73"/>
    </row>
    <row r="30" spans="1:6" ht="14.4">
      <c r="A30" t="s">
        <v>316</v>
      </c>
      <c r="B30" s="7" t="s">
        <v>247</v>
      </c>
      <c r="F30" s="73"/>
    </row>
    <row r="31" spans="1:6" ht="14.4">
      <c r="A31" t="s">
        <v>317</v>
      </c>
      <c r="B31" s="7" t="s">
        <v>248</v>
      </c>
      <c r="F31" s="73"/>
    </row>
    <row r="32" spans="1:6" ht="14.4">
      <c r="A32" t="s">
        <v>318</v>
      </c>
      <c r="B32" s="7" t="s">
        <v>249</v>
      </c>
      <c r="F32" s="73"/>
    </row>
    <row r="33" spans="1:6" ht="14.4">
      <c r="A33" t="s">
        <v>319</v>
      </c>
      <c r="B33" s="7" t="s">
        <v>250</v>
      </c>
      <c r="F33" s="73"/>
    </row>
    <row r="34" spans="1:6" ht="14.4">
      <c r="A34" t="s">
        <v>320</v>
      </c>
      <c r="B34" s="7" t="s">
        <v>251</v>
      </c>
      <c r="F34" s="73"/>
    </row>
    <row r="35" spans="1:6" ht="14.4">
      <c r="A35" t="s">
        <v>321</v>
      </c>
      <c r="B35" s="7" t="s">
        <v>252</v>
      </c>
      <c r="F35" s="73"/>
    </row>
    <row r="36" spans="1:6" ht="14.4">
      <c r="A36" t="s">
        <v>322</v>
      </c>
      <c r="B36" s="7" t="s">
        <v>253</v>
      </c>
      <c r="F36" s="73"/>
    </row>
    <row r="37" spans="1:6" ht="14.4">
      <c r="A37" t="s">
        <v>323</v>
      </c>
      <c r="B37" s="7" t="s">
        <v>254</v>
      </c>
      <c r="F37" s="73"/>
    </row>
    <row r="38" spans="1:6" ht="14.4">
      <c r="A38" t="s">
        <v>368</v>
      </c>
      <c r="B38" s="7" t="s">
        <v>255</v>
      </c>
      <c r="F38" s="73"/>
    </row>
    <row r="39" spans="1:6" ht="14.4">
      <c r="A39" t="s">
        <v>324</v>
      </c>
      <c r="B39" s="7" t="s">
        <v>256</v>
      </c>
      <c r="F39" s="73"/>
    </row>
    <row r="40" spans="1:6" ht="14.4">
      <c r="A40" t="s">
        <v>325</v>
      </c>
      <c r="B40" s="7" t="s">
        <v>257</v>
      </c>
      <c r="F40" s="73"/>
    </row>
    <row r="41" spans="1:6" ht="14.4">
      <c r="A41" t="s">
        <v>371</v>
      </c>
      <c r="B41" s="7" t="s">
        <v>258</v>
      </c>
      <c r="F41" s="73"/>
    </row>
    <row r="42" spans="1:6" ht="14.4">
      <c r="A42" t="s">
        <v>372</v>
      </c>
      <c r="B42" s="7" t="s">
        <v>259</v>
      </c>
      <c r="F42" s="73"/>
    </row>
    <row r="43" spans="1:6" ht="14.4">
      <c r="A43" t="s">
        <v>327</v>
      </c>
      <c r="B43" s="7" t="s">
        <v>260</v>
      </c>
      <c r="F43" s="73"/>
    </row>
    <row r="44" spans="1:6" ht="14.4">
      <c r="A44" t="s">
        <v>326</v>
      </c>
      <c r="B44" s="7" t="s">
        <v>261</v>
      </c>
      <c r="F44" s="73"/>
    </row>
    <row r="45" spans="1:6" ht="14.4">
      <c r="A45" t="s">
        <v>328</v>
      </c>
      <c r="B45" s="7" t="s">
        <v>262</v>
      </c>
      <c r="F45" s="73"/>
    </row>
    <row r="46" spans="1:6" ht="14.4">
      <c r="A46" t="s">
        <v>329</v>
      </c>
      <c r="B46" s="7" t="s">
        <v>263</v>
      </c>
      <c r="F46" s="73"/>
    </row>
    <row r="47" spans="1:6" ht="14.4">
      <c r="A47" t="s">
        <v>330</v>
      </c>
      <c r="B47" s="7" t="s">
        <v>264</v>
      </c>
      <c r="F47" s="73"/>
    </row>
    <row r="48" spans="1:6" ht="14.4">
      <c r="A48" t="s">
        <v>373</v>
      </c>
      <c r="B48" s="7" t="s">
        <v>265</v>
      </c>
      <c r="F48" s="73"/>
    </row>
    <row r="49" spans="1:6" ht="14.4">
      <c r="A49" t="s">
        <v>367</v>
      </c>
      <c r="B49" s="7" t="s">
        <v>266</v>
      </c>
      <c r="F49" s="73"/>
    </row>
    <row r="50" spans="1:6" ht="14.4">
      <c r="A50" t="s">
        <v>369</v>
      </c>
      <c r="B50" s="7" t="s">
        <v>267</v>
      </c>
      <c r="F50" s="73"/>
    </row>
    <row r="51" spans="1:6" ht="14.4">
      <c r="A51" t="s">
        <v>331</v>
      </c>
      <c r="B51" s="7" t="s">
        <v>268</v>
      </c>
      <c r="F51" s="73"/>
    </row>
    <row r="52" spans="1:6" ht="14.4">
      <c r="A52" t="s">
        <v>332</v>
      </c>
      <c r="B52" s="7" t="s">
        <v>269</v>
      </c>
      <c r="F52" s="73"/>
    </row>
    <row r="53" spans="1:6" ht="14.4">
      <c r="A53" t="s">
        <v>344</v>
      </c>
      <c r="B53" s="7" t="s">
        <v>270</v>
      </c>
      <c r="F53" s="73"/>
    </row>
    <row r="54" spans="1:6" ht="14.4">
      <c r="A54" t="s">
        <v>370</v>
      </c>
      <c r="B54" s="7" t="s">
        <v>272</v>
      </c>
      <c r="F54" s="73"/>
    </row>
    <row r="55" spans="1:6" ht="14.4">
      <c r="A55" t="s">
        <v>333</v>
      </c>
      <c r="B55" s="7" t="s">
        <v>271</v>
      </c>
      <c r="F55" s="73"/>
    </row>
    <row r="56" spans="1:6" ht="14.4">
      <c r="A56" t="s">
        <v>334</v>
      </c>
      <c r="B56" s="7" t="s">
        <v>273</v>
      </c>
      <c r="F56" s="73"/>
    </row>
    <row r="57" spans="1:6" ht="14.4">
      <c r="A57" t="s">
        <v>360</v>
      </c>
      <c r="B57" s="7" t="s">
        <v>274</v>
      </c>
      <c r="F57" s="73"/>
    </row>
    <row r="58" spans="1:6" ht="14.4">
      <c r="A58" t="s">
        <v>335</v>
      </c>
      <c r="B58" s="7" t="s">
        <v>275</v>
      </c>
      <c r="F58" s="73"/>
    </row>
    <row r="59" spans="1:6" ht="14.4">
      <c r="A59" t="s">
        <v>374</v>
      </c>
      <c r="B59" s="7" t="s">
        <v>276</v>
      </c>
      <c r="F59" s="73"/>
    </row>
    <row r="60" spans="1:6" ht="14.4">
      <c r="A60" t="s">
        <v>364</v>
      </c>
      <c r="B60" s="7" t="s">
        <v>277</v>
      </c>
      <c r="F60" s="73"/>
    </row>
    <row r="61" spans="1:6" ht="14.4">
      <c r="A61" t="s">
        <v>375</v>
      </c>
      <c r="B61" s="7" t="s">
        <v>278</v>
      </c>
      <c r="F61" s="73"/>
    </row>
    <row r="62" spans="1:6" ht="14.4">
      <c r="A62" t="s">
        <v>336</v>
      </c>
      <c r="B62" s="7" t="s">
        <v>279</v>
      </c>
      <c r="F62" s="73"/>
    </row>
    <row r="63" spans="1:6" ht="14.4">
      <c r="A63" t="s">
        <v>358</v>
      </c>
      <c r="B63" s="7" t="s">
        <v>280</v>
      </c>
      <c r="F63" s="73"/>
    </row>
    <row r="64" spans="1:6" ht="14.4">
      <c r="A64" t="s">
        <v>348</v>
      </c>
      <c r="B64" s="7" t="s">
        <v>282</v>
      </c>
      <c r="F64" s="73"/>
    </row>
    <row r="65" spans="1:6" ht="14.4">
      <c r="A65" t="s">
        <v>337</v>
      </c>
      <c r="B65" s="7" t="s">
        <v>281</v>
      </c>
      <c r="F65" s="73"/>
    </row>
    <row r="66" spans="1:6" ht="14.4">
      <c r="A66" t="s">
        <v>338</v>
      </c>
      <c r="B66" s="7" t="s">
        <v>283</v>
      </c>
      <c r="F66" s="73"/>
    </row>
    <row r="67" spans="1:6" ht="14.4">
      <c r="A67" t="s">
        <v>376</v>
      </c>
      <c r="B67" s="7" t="s">
        <v>284</v>
      </c>
      <c r="F67" s="73"/>
    </row>
    <row r="68" spans="1:6" ht="14.4">
      <c r="A68" t="s">
        <v>377</v>
      </c>
      <c r="B68" s="7" t="s">
        <v>285</v>
      </c>
      <c r="F68" s="73"/>
    </row>
    <row r="69" spans="1:6" ht="14.4">
      <c r="A69" t="s">
        <v>339</v>
      </c>
      <c r="B69" s="7" t="s">
        <v>286</v>
      </c>
      <c r="F69" s="73"/>
    </row>
    <row r="70" spans="1:6" ht="14.4">
      <c r="A70" t="s">
        <v>365</v>
      </c>
      <c r="B70" s="7" t="s">
        <v>287</v>
      </c>
      <c r="F70" s="73"/>
    </row>
    <row r="71" spans="1:6" ht="14.4">
      <c r="A71" t="s">
        <v>341</v>
      </c>
      <c r="B71" s="7" t="s">
        <v>288</v>
      </c>
      <c r="F71" s="73"/>
    </row>
    <row r="72" spans="1:6" ht="14.4">
      <c r="A72" t="s">
        <v>340</v>
      </c>
      <c r="B72" s="7" t="s">
        <v>289</v>
      </c>
      <c r="F72" s="73"/>
    </row>
    <row r="73" spans="1:6" ht="14.4">
      <c r="A73" t="s">
        <v>366</v>
      </c>
      <c r="B73" s="7" t="s">
        <v>290</v>
      </c>
      <c r="F73" s="73"/>
    </row>
    <row r="74" spans="1:6" ht="14.4">
      <c r="A74" t="s">
        <v>346</v>
      </c>
      <c r="B74" s="7" t="s">
        <v>291</v>
      </c>
      <c r="F74" s="73"/>
    </row>
    <row r="75" spans="1:6" ht="14.4">
      <c r="A75" t="s">
        <v>363</v>
      </c>
      <c r="B75" s="7" t="s">
        <v>292</v>
      </c>
      <c r="F75" s="73"/>
    </row>
    <row r="76" spans="1:6" ht="14.4">
      <c r="A76" t="s">
        <v>342</v>
      </c>
      <c r="B76" s="7" t="s">
        <v>293</v>
      </c>
      <c r="F76" s="73"/>
    </row>
    <row r="77" spans="1:6" ht="14.4">
      <c r="A77" t="s">
        <v>378</v>
      </c>
      <c r="B77" s="7" t="s">
        <v>294</v>
      </c>
      <c r="F77" s="73"/>
    </row>
    <row r="78" spans="1:6" ht="14.4">
      <c r="A78" t="s">
        <v>343</v>
      </c>
      <c r="B78" s="7" t="s">
        <v>295</v>
      </c>
      <c r="F78" s="73"/>
    </row>
    <row r="79" spans="1:6" ht="14.4">
      <c r="A79" t="s">
        <v>345</v>
      </c>
      <c r="B79" s="7" t="s">
        <v>296</v>
      </c>
      <c r="F79" s="73"/>
    </row>
    <row r="80" spans="1:6" ht="14.4">
      <c r="A80" t="s">
        <v>361</v>
      </c>
      <c r="B80" s="7" t="s">
        <v>297</v>
      </c>
      <c r="F80" s="73"/>
    </row>
    <row r="81" spans="1:6" ht="14.4">
      <c r="A81" t="s">
        <v>349</v>
      </c>
      <c r="B81" s="7" t="s">
        <v>298</v>
      </c>
      <c r="F81" s="73"/>
    </row>
    <row r="82" spans="1:6" ht="14.4">
      <c r="A82" t="s">
        <v>379</v>
      </c>
      <c r="B82" s="7" t="s">
        <v>299</v>
      </c>
      <c r="F82" s="73"/>
    </row>
    <row r="83" spans="1:6" ht="14.4">
      <c r="A83" t="s">
        <v>350</v>
      </c>
      <c r="B83" s="7" t="s">
        <v>300</v>
      </c>
      <c r="F83" s="73"/>
    </row>
    <row r="84" spans="1:6" ht="14.4">
      <c r="A84" t="s">
        <v>380</v>
      </c>
      <c r="B84" s="7" t="s">
        <v>301</v>
      </c>
      <c r="F84" s="73"/>
    </row>
    <row r="85" spans="1:6" ht="14.4">
      <c r="A85" t="s">
        <v>351</v>
      </c>
      <c r="B85" s="7" t="s">
        <v>302</v>
      </c>
      <c r="F85" s="73"/>
    </row>
    <row r="86" spans="1:6" ht="14.4">
      <c r="A86" t="s">
        <v>352</v>
      </c>
      <c r="B86" s="7" t="s">
        <v>303</v>
      </c>
      <c r="F86" s="73"/>
    </row>
    <row r="87" spans="1:6" ht="14.4">
      <c r="A87" t="s">
        <v>354</v>
      </c>
      <c r="B87" s="7" t="s">
        <v>304</v>
      </c>
      <c r="F87" s="73"/>
    </row>
    <row r="88" spans="1:6" ht="14.4">
      <c r="A88" t="s">
        <v>353</v>
      </c>
      <c r="B88" s="7" t="s">
        <v>305</v>
      </c>
      <c r="F88" s="73"/>
    </row>
    <row r="89" spans="1:6" ht="14.4">
      <c r="A89" t="s">
        <v>381</v>
      </c>
      <c r="B89" s="7" t="s">
        <v>306</v>
      </c>
      <c r="F89" s="73"/>
    </row>
    <row r="90" spans="1:6" ht="14.4">
      <c r="A90" t="s">
        <v>356</v>
      </c>
      <c r="B90" s="7" t="s">
        <v>307</v>
      </c>
      <c r="F90" s="73"/>
    </row>
    <row r="91" spans="1:6" ht="14.4">
      <c r="A91" t="s">
        <v>355</v>
      </c>
      <c r="B91" s="7" t="s">
        <v>308</v>
      </c>
      <c r="F91" s="73"/>
    </row>
    <row r="92" spans="1:6" ht="14.4">
      <c r="A92" t="s">
        <v>357</v>
      </c>
      <c r="B92" s="7" t="s">
        <v>309</v>
      </c>
      <c r="F92" s="73"/>
    </row>
    <row r="93" spans="1:6" ht="14.4">
      <c r="A93" t="s">
        <v>347</v>
      </c>
      <c r="B93" s="7" t="s">
        <v>310</v>
      </c>
      <c r="F93" s="73"/>
    </row>
    <row r="94" spans="1:6" ht="14.4">
      <c r="A94" t="s">
        <v>359</v>
      </c>
      <c r="B94" s="7" t="s">
        <v>311</v>
      </c>
      <c r="F94" s="73"/>
    </row>
    <row r="95" spans="1:6" ht="14.4">
      <c r="A95" t="s">
        <v>362</v>
      </c>
      <c r="B95" s="7" t="s">
        <v>312</v>
      </c>
      <c r="F95" s="73"/>
    </row>
    <row r="96" spans="1:6" ht="14.4">
      <c r="A96"/>
      <c r="B96"/>
      <c r="D96"/>
    </row>
    <row r="97" spans="1:4" ht="14.4">
      <c r="A97"/>
      <c r="B97"/>
      <c r="D97"/>
    </row>
    <row r="98" spans="1:4" ht="14.4">
      <c r="A98"/>
      <c r="B98"/>
      <c r="D98"/>
    </row>
    <row r="99" spans="1:4" ht="14.4">
      <c r="A99"/>
      <c r="B99"/>
      <c r="D99"/>
    </row>
    <row r="100" spans="1:4" ht="14.4">
      <c r="A100"/>
      <c r="B100"/>
      <c r="D100"/>
    </row>
    <row r="101" spans="1:4" ht="14.4">
      <c r="A101"/>
      <c r="B101"/>
      <c r="D101"/>
    </row>
    <row r="102" spans="1:4" ht="14.4">
      <c r="A102"/>
      <c r="B102"/>
      <c r="D102"/>
    </row>
    <row r="103" spans="1:4" ht="14.4">
      <c r="A103"/>
      <c r="B103"/>
      <c r="D103"/>
    </row>
    <row r="104" spans="1:4" ht="14.4">
      <c r="A104"/>
      <c r="B104"/>
      <c r="D104"/>
    </row>
    <row r="105" spans="1:4" ht="14.4">
      <c r="A105"/>
      <c r="B105"/>
      <c r="D105"/>
    </row>
    <row r="106" spans="1:4" ht="14.4">
      <c r="A106"/>
      <c r="B106"/>
      <c r="D106"/>
    </row>
    <row r="107" spans="1:4" ht="14.4">
      <c r="A107"/>
      <c r="B107"/>
      <c r="D107"/>
    </row>
    <row r="108" spans="1:4" ht="14.4">
      <c r="A108"/>
      <c r="B108"/>
      <c r="D108"/>
    </row>
    <row r="109" spans="1:4" ht="14.4">
      <c r="A109"/>
      <c r="B109"/>
      <c r="D109"/>
    </row>
    <row r="110" spans="1:4" ht="14.4">
      <c r="A110"/>
      <c r="B110"/>
      <c r="D110"/>
    </row>
    <row r="111" spans="1:4" ht="14.4">
      <c r="A111"/>
      <c r="B111"/>
      <c r="D111"/>
    </row>
    <row r="112" spans="1:4" ht="14.4">
      <c r="A112"/>
      <c r="B112"/>
      <c r="D112"/>
    </row>
    <row r="113" spans="1:4" ht="14.4">
      <c r="A113"/>
      <c r="B113"/>
      <c r="D113"/>
    </row>
    <row r="114" spans="1:4" ht="14.4">
      <c r="A114"/>
      <c r="B114"/>
      <c r="D114"/>
    </row>
    <row r="115" spans="1:4" ht="14.4">
      <c r="A115"/>
      <c r="B115"/>
      <c r="D115"/>
    </row>
    <row r="116" spans="1:4" ht="14.4">
      <c r="A116"/>
      <c r="B116"/>
      <c r="D116"/>
    </row>
    <row r="117" spans="1:4" ht="14.4">
      <c r="A117"/>
      <c r="B117"/>
      <c r="D117"/>
    </row>
    <row r="118" spans="1:4" ht="14.4">
      <c r="A118"/>
      <c r="B118"/>
      <c r="D118"/>
    </row>
    <row r="119" spans="1:4" ht="14.4">
      <c r="A119"/>
      <c r="B119"/>
      <c r="D119"/>
    </row>
    <row r="120" spans="1:4" ht="14.4">
      <c r="A120"/>
      <c r="B120"/>
      <c r="D120"/>
    </row>
    <row r="121" spans="1:4" ht="14.4">
      <c r="A121"/>
      <c r="B121"/>
      <c r="D121"/>
    </row>
    <row r="122" spans="1:4" ht="14.4">
      <c r="A122"/>
      <c r="B122"/>
      <c r="D122"/>
    </row>
    <row r="123" spans="1:4" ht="14.4">
      <c r="A123"/>
      <c r="B123"/>
      <c r="D123"/>
    </row>
    <row r="124" spans="1:4" ht="14.4">
      <c r="A124"/>
      <c r="B124"/>
      <c r="D124"/>
    </row>
    <row r="125" spans="1:4" ht="14.4">
      <c r="A125"/>
      <c r="B125"/>
      <c r="D125"/>
    </row>
    <row r="126" spans="1:4" ht="14.4">
      <c r="A126"/>
      <c r="B126"/>
      <c r="D126"/>
    </row>
    <row r="127" spans="1:4" ht="14.4">
      <c r="A127"/>
      <c r="B127"/>
      <c r="D127"/>
    </row>
    <row r="128" spans="1:4" ht="14.4">
      <c r="A128"/>
      <c r="B128"/>
      <c r="D128"/>
    </row>
    <row r="129" spans="1:4" ht="14.4">
      <c r="A129"/>
      <c r="B129"/>
      <c r="D129"/>
    </row>
    <row r="130" spans="1:4" ht="14.4">
      <c r="A130"/>
      <c r="B130"/>
      <c r="D130"/>
    </row>
    <row r="131" spans="1:4" ht="14.4">
      <c r="A131"/>
      <c r="B131"/>
      <c r="D131"/>
    </row>
    <row r="132" spans="1:4" ht="14.4">
      <c r="A132"/>
      <c r="B132"/>
      <c r="D132"/>
    </row>
    <row r="133" spans="1:4" ht="14.4">
      <c r="A133"/>
      <c r="B133"/>
      <c r="D133"/>
    </row>
    <row r="134" spans="1:4" ht="14.4">
      <c r="A134"/>
      <c r="B134"/>
      <c r="D134"/>
    </row>
    <row r="135" spans="1:4" ht="14.4">
      <c r="A135"/>
      <c r="B135"/>
      <c r="D135"/>
    </row>
    <row r="136" spans="1:4" ht="14.4">
      <c r="A136"/>
      <c r="B136"/>
      <c r="D136"/>
    </row>
    <row r="137" spans="1:4" ht="14.4">
      <c r="A137"/>
      <c r="B137"/>
      <c r="D137"/>
    </row>
    <row r="138" spans="1:4" ht="14.4">
      <c r="A138"/>
      <c r="B138"/>
      <c r="D138"/>
    </row>
    <row r="139" spans="1:4" ht="14.4">
      <c r="A139"/>
      <c r="B139"/>
      <c r="D139"/>
    </row>
    <row r="140" spans="1:4" ht="14.4">
      <c r="A140"/>
      <c r="B140"/>
      <c r="D140"/>
    </row>
    <row r="141" spans="1:4" ht="14.4">
      <c r="A141"/>
      <c r="B141"/>
      <c r="D141"/>
    </row>
    <row r="142" spans="1:4" ht="14.4">
      <c r="A142"/>
      <c r="B142"/>
      <c r="D142"/>
    </row>
    <row r="143" spans="1:4" ht="14.4">
      <c r="A143"/>
      <c r="B143"/>
      <c r="D143"/>
    </row>
    <row r="144" spans="1:4" ht="14.4">
      <c r="A144"/>
      <c r="B144"/>
      <c r="D144"/>
    </row>
    <row r="145" spans="1:4" ht="14.4">
      <c r="A145"/>
      <c r="B145"/>
      <c r="D145"/>
    </row>
    <row r="146" spans="1:4" ht="14.4">
      <c r="A146"/>
      <c r="B146"/>
      <c r="D146"/>
    </row>
    <row r="147" spans="1:4" ht="14.4">
      <c r="A147"/>
      <c r="B147"/>
      <c r="D147"/>
    </row>
    <row r="148" spans="1:4" ht="14.4">
      <c r="A148"/>
      <c r="B148"/>
      <c r="D148"/>
    </row>
    <row r="149" spans="1:4" ht="14.4">
      <c r="A149"/>
      <c r="B149"/>
      <c r="D149"/>
    </row>
    <row r="150" spans="1:4" ht="14.4">
      <c r="A150"/>
      <c r="B150"/>
      <c r="D150"/>
    </row>
    <row r="151" spans="1:4" ht="14.4">
      <c r="A151"/>
      <c r="B151"/>
      <c r="D151"/>
    </row>
    <row r="152" spans="1:4" ht="14.4">
      <c r="A152"/>
      <c r="B152"/>
      <c r="D152"/>
    </row>
    <row r="153" spans="1:4" ht="14.4">
      <c r="A153"/>
      <c r="B153"/>
      <c r="D153"/>
    </row>
    <row r="154" spans="1:4" ht="14.4">
      <c r="A154"/>
      <c r="B154"/>
      <c r="D154"/>
    </row>
    <row r="155" spans="1:4" ht="14.4">
      <c r="A155"/>
      <c r="B155"/>
      <c r="D155"/>
    </row>
    <row r="156" spans="1:4" ht="14.4">
      <c r="A156"/>
      <c r="B156"/>
      <c r="D156"/>
    </row>
    <row r="157" spans="1:4" ht="14.4">
      <c r="A157"/>
      <c r="B157"/>
      <c r="D157"/>
    </row>
    <row r="158" spans="1:4" ht="14.4">
      <c r="A158"/>
      <c r="B158"/>
      <c r="D158"/>
    </row>
    <row r="159" spans="1:4" ht="14.4">
      <c r="A159"/>
      <c r="B159"/>
      <c r="D159"/>
    </row>
    <row r="160" spans="1:4" ht="14.4">
      <c r="A160"/>
      <c r="B160"/>
      <c r="D160"/>
    </row>
    <row r="161" spans="1:4" ht="14.4">
      <c r="A161"/>
      <c r="B161"/>
      <c r="D161"/>
    </row>
    <row r="162" spans="1:4" ht="14.4">
      <c r="A162"/>
      <c r="B162"/>
      <c r="D162"/>
    </row>
    <row r="163" spans="1:4" ht="14.4">
      <c r="A163"/>
      <c r="B163"/>
      <c r="D163"/>
    </row>
    <row r="164" spans="1:4" ht="14.4">
      <c r="A164"/>
      <c r="B164"/>
      <c r="D164"/>
    </row>
    <row r="165" spans="1:4" ht="14.4">
      <c r="A165"/>
      <c r="B165"/>
      <c r="D165"/>
    </row>
    <row r="166" spans="1:4" ht="14.4">
      <c r="A166"/>
      <c r="B166"/>
      <c r="D166"/>
    </row>
    <row r="167" spans="1:4" ht="14.4">
      <c r="A167"/>
      <c r="B167"/>
      <c r="D167"/>
    </row>
    <row r="168" spans="1:4" ht="14.4">
      <c r="A168"/>
      <c r="B168"/>
      <c r="D168"/>
    </row>
    <row r="169" spans="1:4" ht="14.4">
      <c r="A169"/>
      <c r="B169"/>
      <c r="D169"/>
    </row>
    <row r="170" spans="1:4" ht="14.4">
      <c r="A170"/>
      <c r="B170"/>
      <c r="D170"/>
    </row>
  </sheetData>
  <sortState xmlns:xlrd2="http://schemas.microsoft.com/office/spreadsheetml/2017/richdata2" ref="F27:F95">
    <sortCondition ref="F27:F95"/>
  </sortState>
  <phoneticPr fontId="12"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3103-89A7-4ADB-A1DA-771B7EB75433}">
  <dimension ref="A1:L71"/>
  <sheetViews>
    <sheetView topLeftCell="A16" workbookViewId="0">
      <selection activeCell="B35" sqref="B35"/>
    </sheetView>
  </sheetViews>
  <sheetFormatPr defaultRowHeight="14.4"/>
  <cols>
    <col min="5" max="5" width="14.5546875" bestFit="1" customWidth="1"/>
    <col min="6" max="6" width="15.5546875" bestFit="1" customWidth="1"/>
    <col min="7" max="7" width="15.5546875" customWidth="1"/>
    <col min="8" max="8" width="8.33203125" bestFit="1" customWidth="1"/>
    <col min="9" max="9" width="7.6640625" bestFit="1" customWidth="1"/>
    <col min="11" max="11" width="12.77734375" bestFit="1" customWidth="1"/>
  </cols>
  <sheetData>
    <row r="1" spans="1:12">
      <c r="A1" s="80" t="s">
        <v>106</v>
      </c>
      <c r="B1" s="80"/>
      <c r="C1" s="80"/>
      <c r="E1" s="41" t="s">
        <v>78</v>
      </c>
      <c r="F1" s="42" t="s">
        <v>81</v>
      </c>
      <c r="G1" s="42" t="s">
        <v>82</v>
      </c>
      <c r="H1" s="42" t="s">
        <v>103</v>
      </c>
      <c r="I1" s="42" t="s">
        <v>104</v>
      </c>
      <c r="J1" s="42" t="s">
        <v>79</v>
      </c>
      <c r="K1" s="43" t="s">
        <v>115</v>
      </c>
      <c r="L1" s="44" t="s">
        <v>83</v>
      </c>
    </row>
    <row r="2" spans="1:12">
      <c r="A2">
        <f>IF(ISBLANK(Application!E11),0,1)</f>
        <v>0</v>
      </c>
      <c r="B2" s="12" t="s">
        <v>8</v>
      </c>
      <c r="E2" s="45">
        <f>SUM(A2:A71)</f>
        <v>2</v>
      </c>
      <c r="F2" s="46">
        <f>IF(ISBLANK(Application!F39),COUNT(B30:B38),SUM('HIDE - Completeness'!B30:B52))</f>
        <v>9</v>
      </c>
      <c r="G2" s="46">
        <f>IF(ISBLANK(Application!G39),COUNT(C30:C38),SUM('HIDE - Completeness'!C30:C52))</f>
        <v>9</v>
      </c>
      <c r="H2" s="46">
        <f>IF(Application!E35&lt;24,(IF(ISNUMBER(SEARCH("TRUE",'&lt;24 hrs'!B9)),1,0)),1)</f>
        <v>0</v>
      </c>
      <c r="I2" s="46">
        <f>IF(Application!E51&gt;1500,(IF(ISNUMBER(SEARCH("TRUE",'&gt;1500kW'!B8)),1,0)),1)</f>
        <v>1</v>
      </c>
      <c r="J2" s="46">
        <f>SUM(D39:F39,E11)</f>
        <v>0</v>
      </c>
      <c r="K2" s="46">
        <f>COUNT(A2:A8,A11:A14,A17,A19:A26,A27,A28,A30:C38,A43,A46,A49,A52,A56,A58,A60,A63,A66,A69,A71,H2,I2)</f>
        <v>62</v>
      </c>
      <c r="L2" s="47">
        <f>E2+F2+G2+H2+I2+J2</f>
        <v>21</v>
      </c>
    </row>
    <row r="3" spans="1:12">
      <c r="A3">
        <f>IF(ISBLANK(Application!E12),0,1)</f>
        <v>0</v>
      </c>
      <c r="B3" s="12" t="s">
        <v>9</v>
      </c>
    </row>
    <row r="4" spans="1:12">
      <c r="A4">
        <f>IF(ISBLANK(Application!E13),0,1)</f>
        <v>0</v>
      </c>
      <c r="B4" s="12" t="s">
        <v>10</v>
      </c>
    </row>
    <row r="5" spans="1:12">
      <c r="A5">
        <f>IF(ISBLANK(Application!E14),0,1)</f>
        <v>0</v>
      </c>
      <c r="B5" s="12" t="s">
        <v>11</v>
      </c>
    </row>
    <row r="6" spans="1:12">
      <c r="A6">
        <f>IF(ISBLANK(Application!E15),0,1)</f>
        <v>0</v>
      </c>
      <c r="B6" s="12" t="s">
        <v>12</v>
      </c>
    </row>
    <row r="7" spans="1:12">
      <c r="A7">
        <f>IF(ISBLANK(Application!E16),0,1)</f>
        <v>0</v>
      </c>
      <c r="B7" s="12" t="s">
        <v>13</v>
      </c>
    </row>
    <row r="8" spans="1:12">
      <c r="A8">
        <f>IF(ISBLANK(Application!E17),0,1)</f>
        <v>0</v>
      </c>
      <c r="B8" s="12" t="s">
        <v>14</v>
      </c>
    </row>
    <row r="10" spans="1:12">
      <c r="E10" t="s">
        <v>116</v>
      </c>
    </row>
    <row r="11" spans="1:12">
      <c r="A11">
        <f>IF(ISBLANK(Application!E20),0,1)</f>
        <v>0</v>
      </c>
      <c r="B11" s="12" t="s">
        <v>16</v>
      </c>
      <c r="E11" cm="1">
        <f t="array" ref="E11">IF(OR(COUNTIF('FSE IDs'!C10:C210,'FSE IDs'!C10:C210)&gt;1),-1,0)</f>
        <v>0</v>
      </c>
    </row>
    <row r="12" spans="1:12">
      <c r="A12">
        <f>IF(ISBLANK(Application!E21),0,1)</f>
        <v>0</v>
      </c>
      <c r="B12" s="12" t="s">
        <v>17</v>
      </c>
    </row>
    <row r="13" spans="1:12">
      <c r="A13">
        <f>IF(ISBLANK(Application!E22),0,1)</f>
        <v>0</v>
      </c>
      <c r="B13" s="12" t="s">
        <v>18</v>
      </c>
    </row>
    <row r="14" spans="1:12">
      <c r="A14">
        <f>IF(ISBLANK(Application!E23),0,1)</f>
        <v>0</v>
      </c>
      <c r="B14" s="12" t="s">
        <v>19</v>
      </c>
    </row>
    <row r="17" spans="1:4">
      <c r="A17">
        <f>IF(ISBLANK(Application!E26),0,1)</f>
        <v>0</v>
      </c>
      <c r="B17" s="12" t="s">
        <v>22</v>
      </c>
    </row>
    <row r="19" spans="1:4">
      <c r="A19" s="40">
        <f>IF('HIDE - Lists'!A14&gt;0,(IF(ISBLANK(Application!E28),0,1)),1)</f>
        <v>1</v>
      </c>
      <c r="B19" s="39" t="s">
        <v>27</v>
      </c>
    </row>
    <row r="20" spans="1:4">
      <c r="A20">
        <f>IF(ISBLANK(Application!E29),0,1)</f>
        <v>0</v>
      </c>
      <c r="B20" s="12" t="s">
        <v>42</v>
      </c>
    </row>
    <row r="21" spans="1:4">
      <c r="A21">
        <f>IF(ISBLANK(Application!E30),0,1)</f>
        <v>0</v>
      </c>
      <c r="B21" s="12" t="s">
        <v>9</v>
      </c>
    </row>
    <row r="22" spans="1:4">
      <c r="A22">
        <f>IF(ISBLANK(Application!E31),0,1)</f>
        <v>0</v>
      </c>
      <c r="B22" s="12" t="s">
        <v>10</v>
      </c>
    </row>
    <row r="23" spans="1:4">
      <c r="A23">
        <f>IF(ISBLANK(Application!E32),0,1)</f>
        <v>0</v>
      </c>
      <c r="B23" s="12" t="s">
        <v>43</v>
      </c>
    </row>
    <row r="24" spans="1:4">
      <c r="A24">
        <f>IF(ISBLANK(Application!E33),0,1)</f>
        <v>0</v>
      </c>
      <c r="B24" s="12" t="s">
        <v>44</v>
      </c>
    </row>
    <row r="25" spans="1:4">
      <c r="A25">
        <f>IF(ISBLANK(Application!E34),0,1)</f>
        <v>0</v>
      </c>
      <c r="B25" s="12" t="s">
        <v>45</v>
      </c>
    </row>
    <row r="26" spans="1:4">
      <c r="A26">
        <f>IF(ISBLANK(Application!E35),0,1)</f>
        <v>0</v>
      </c>
      <c r="B26" s="12" t="s">
        <v>46</v>
      </c>
    </row>
    <row r="27" spans="1:4">
      <c r="A27">
        <f>IF(ISBLANK(Application!#REF!),0,1)</f>
        <v>1</v>
      </c>
      <c r="B27" s="12" t="s">
        <v>210</v>
      </c>
    </row>
    <row r="28" spans="1:4">
      <c r="A28">
        <f>IF(ISBLANK(Application!E37),0,1)</f>
        <v>0</v>
      </c>
      <c r="B28" s="12" t="s">
        <v>48</v>
      </c>
    </row>
    <row r="29" spans="1:4">
      <c r="A29" s="7" t="s">
        <v>5</v>
      </c>
      <c r="B29" s="7" t="s">
        <v>49</v>
      </c>
      <c r="C29" s="7" t="s">
        <v>50</v>
      </c>
    </row>
    <row r="30" spans="1:4">
      <c r="A30">
        <f>IF(ISBLANK(Application!E39),0,1)</f>
        <v>0</v>
      </c>
      <c r="B30">
        <f>IF(ISBLANK(Application!F39),0,1)</f>
        <v>0</v>
      </c>
      <c r="C30">
        <f>IF(ISBLANK(Application!G39),0,1)</f>
        <v>0</v>
      </c>
      <c r="D30" s="12" t="s">
        <v>51</v>
      </c>
    </row>
    <row r="31" spans="1:4">
      <c r="A31">
        <f>IF(ISBLANK(Application!E40),0,1)</f>
        <v>0</v>
      </c>
      <c r="B31">
        <f>IF(ISBLANK(Application!F40),0,1)</f>
        <v>0</v>
      </c>
      <c r="C31">
        <f>IF(ISBLANK(Application!G40),0,1)</f>
        <v>0</v>
      </c>
      <c r="D31" t="s">
        <v>242</v>
      </c>
    </row>
    <row r="32" spans="1:4">
      <c r="A32">
        <f>IF(ISBLANK(Application!E41),0,1)</f>
        <v>0</v>
      </c>
      <c r="B32">
        <f>IF(ISBLANK(Application!F41),0,1)</f>
        <v>0</v>
      </c>
      <c r="C32">
        <f>IF(ISBLANK(Application!G41),0,1)</f>
        <v>0</v>
      </c>
      <c r="D32" s="12" t="s">
        <v>52</v>
      </c>
    </row>
    <row r="33" spans="1:7">
      <c r="A33">
        <f>IF(ISBLANK(Application!E42),0,1)</f>
        <v>0</v>
      </c>
      <c r="B33">
        <f>IF(ISBLANK(Application!F42),0,1)</f>
        <v>0</v>
      </c>
      <c r="C33">
        <f>IF(ISBLANK(Application!G42),0,1)</f>
        <v>0</v>
      </c>
      <c r="D33" s="12" t="s">
        <v>219</v>
      </c>
    </row>
    <row r="34" spans="1:7">
      <c r="A34">
        <f>IF(ISBLANK(Application!E43),0,1)</f>
        <v>0</v>
      </c>
      <c r="B34">
        <f>IF(ISBLANK(Application!F43),0,1)</f>
        <v>0</v>
      </c>
      <c r="C34">
        <f>IF(ISBLANK(Application!G43),0,1)</f>
        <v>0</v>
      </c>
      <c r="D34" s="12" t="s">
        <v>53</v>
      </c>
    </row>
    <row r="35" spans="1:7">
      <c r="A35">
        <f>IF(ISNUMBER(SEARCH("TRUE",Application!E44)),1,0)</f>
        <v>0</v>
      </c>
      <c r="B35">
        <f>IF(ISBLANK(Application!F39),0,IF(Application!F40= FALSE,1,IF(ISNUMBER(SEARCH("TRUE",Application!F44)),1,0)))</f>
        <v>0</v>
      </c>
      <c r="C35">
        <f>IF(ISBLANK(Application!G39),0,IF(Application!G40= FALSE,1,IF(ISNUMBER(SEARCH("TRUE",Application!G44)),1,0)))</f>
        <v>0</v>
      </c>
      <c r="D35" s="12" t="s">
        <v>54</v>
      </c>
    </row>
    <row r="36" spans="1:7">
      <c r="A36">
        <f>IF(ISBLANK(Application!E45),0,1)</f>
        <v>0</v>
      </c>
      <c r="B36">
        <f>IF(ISBLANK(Application!F45),0,1)</f>
        <v>0</v>
      </c>
      <c r="C36">
        <f>IF(ISBLANK(Application!G45),0,1)</f>
        <v>0</v>
      </c>
      <c r="D36" s="12" t="s">
        <v>55</v>
      </c>
    </row>
    <row r="37" spans="1:7">
      <c r="A37">
        <f>IF(ISBLANK(Application!E46),0,1)</f>
        <v>0</v>
      </c>
      <c r="B37">
        <f>IF(ISBLANK(Application!F46),0,1)</f>
        <v>0</v>
      </c>
      <c r="C37">
        <f>IF(ISBLANK(Application!G46),0,1)</f>
        <v>0</v>
      </c>
      <c r="D37" s="12" t="s">
        <v>56</v>
      </c>
    </row>
    <row r="38" spans="1:7">
      <c r="A38">
        <f>IF(ISBLANK(Application!E47),0,1)</f>
        <v>0</v>
      </c>
      <c r="B38">
        <f>IF(ISBLANK(Application!F47),0,1)</f>
        <v>0</v>
      </c>
      <c r="C38">
        <f>IF(ISBLANK(Application!G47),0,1)</f>
        <v>0</v>
      </c>
      <c r="D38" s="12" t="s">
        <v>57</v>
      </c>
    </row>
    <row r="39" spans="1:7">
      <c r="D39" s="32">
        <f>IFERROR(IF(Application!E48&lt;Application!E41*0.5,-1,0),0)</f>
        <v>0</v>
      </c>
      <c r="E39" s="32">
        <f>IFERROR(IF(Application!F48&lt;Application!F41*0.5,-1,0),0)</f>
        <v>0</v>
      </c>
      <c r="F39" s="32">
        <f>IFERROR(IF(Application!G48&lt;Application!G41*0.5,-1,0),0)</f>
        <v>0</v>
      </c>
      <c r="G39" s="12" t="s">
        <v>58</v>
      </c>
    </row>
    <row r="43" spans="1:7">
      <c r="A43">
        <f>IF(ISBLANK(Application!E53),0,1)</f>
        <v>0</v>
      </c>
      <c r="B43" s="12" t="s">
        <v>62</v>
      </c>
    </row>
    <row r="46" spans="1:7" ht="15.6">
      <c r="A46">
        <f>IF(ISBLANK(Application!D56),0,1)</f>
        <v>0</v>
      </c>
      <c r="B46" s="29" t="s">
        <v>63</v>
      </c>
    </row>
    <row r="49" spans="1:2" ht="15.6">
      <c r="A49">
        <f>IF(ISBLANK(Application!D59),0,1)</f>
        <v>0</v>
      </c>
      <c r="B49" s="30" t="s">
        <v>64</v>
      </c>
    </row>
    <row r="52" spans="1:2" ht="15.6">
      <c r="A52">
        <f>IF(ISBLANK(Application!D62),0,1)</f>
        <v>0</v>
      </c>
      <c r="B52" s="30" t="s">
        <v>65</v>
      </c>
    </row>
    <row r="56" spans="1:2">
      <c r="A56">
        <f>IF(ISNUMBER(SEARCH("TRUE",Application!C66)),1,0)</f>
        <v>0</v>
      </c>
      <c r="B56" s="7" t="s">
        <v>75</v>
      </c>
    </row>
    <row r="57" spans="1:2">
      <c r="B57" s="7"/>
    </row>
    <row r="58" spans="1:2">
      <c r="A58">
        <f>IF(ISNUMBER(SEARCH("TRUE",Application!C68)),1,0)</f>
        <v>0</v>
      </c>
      <c r="B58" s="7" t="s">
        <v>74</v>
      </c>
    </row>
    <row r="59" spans="1:2">
      <c r="B59" s="7"/>
    </row>
    <row r="60" spans="1:2">
      <c r="A60">
        <f>IF(ISNUMBER(SEARCH("TRUE",Application!C70)),1,0)</f>
        <v>0</v>
      </c>
      <c r="B60" s="7" t="s">
        <v>68</v>
      </c>
    </row>
    <row r="61" spans="1:2">
      <c r="B61" s="7" t="s">
        <v>73</v>
      </c>
    </row>
    <row r="62" spans="1:2">
      <c r="B62" s="7"/>
    </row>
    <row r="63" spans="1:2">
      <c r="A63">
        <f>IF(ISNUMBER(SEARCH("TRUE",Application!C73)),1,0)</f>
        <v>0</v>
      </c>
      <c r="B63" s="7" t="s">
        <v>69</v>
      </c>
    </row>
    <row r="64" spans="1:2">
      <c r="B64" s="7" t="s">
        <v>72</v>
      </c>
    </row>
    <row r="65" spans="1:2">
      <c r="B65" s="7"/>
    </row>
    <row r="66" spans="1:2">
      <c r="A66">
        <f>IF(ISNUMBER(SEARCH("TRUE",Application!C76)),1,0)</f>
        <v>0</v>
      </c>
      <c r="B66" s="7" t="s">
        <v>70</v>
      </c>
    </row>
    <row r="67" spans="1:2">
      <c r="B67" s="7" t="s">
        <v>71</v>
      </c>
    </row>
    <row r="68" spans="1:2">
      <c r="B68" s="7"/>
    </row>
    <row r="69" spans="1:2">
      <c r="A69">
        <f>IF(ISNUMBER(SEARCH("TRUE",Application!C79)),1,0)</f>
        <v>0</v>
      </c>
      <c r="B69" s="7" t="s">
        <v>76</v>
      </c>
    </row>
    <row r="70" spans="1:2">
      <c r="B70" s="7"/>
    </row>
    <row r="71" spans="1:2">
      <c r="A71">
        <f>IF(ISNUMBER(SEARCH("TRUE",Application!C81)),1,0)</f>
        <v>0</v>
      </c>
      <c r="B71" s="7" t="s">
        <v>77</v>
      </c>
    </row>
  </sheetData>
  <mergeCells count="1">
    <mergeCell ref="A1:C1"/>
  </mergeCells>
  <phoneticPr fontId="12" type="noConversion"/>
  <conditionalFormatting sqref="B19">
    <cfRule type="expression" dxfId="5" priority="1">
      <formula>ISBLANK($E$26)</formula>
    </cfRule>
    <cfRule type="expression" dxfId="4" priority="2">
      <formula>ISNUMBER(SEARCH("New FCI Site",$E$26))</formula>
    </cfRule>
    <cfRule type="expression" dxfId="3" priority="3">
      <formula>ISNUMBER(SEARCH("Update of Approved FCI Site",$E$26))</formula>
    </cfRule>
    <cfRule type="expression" dxfId="2" priority="4">
      <formula>ISNUMBER(SEARCH("Resubmission of Canceled FCI Site",$E$26))</formula>
    </cfRule>
    <cfRule type="expression" dxfId="1" priority="5">
      <formula>ISNUMBER(SEARCH("Expansion of Operating FCI Site",$E$26))</formula>
    </cfRule>
    <cfRule type="expression" dxfId="0" priority="6">
      <formula>ISNUMBER(SEARCH("Transfer of Existing FCI Site",$E$26))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113008DD6DE4FA8E45A4D8D634B92" ma:contentTypeVersion="8" ma:contentTypeDescription="Create a new document." ma:contentTypeScope="" ma:versionID="47131887ce045c2dbf3bd64c33db2152">
  <xsd:schema xmlns:xsd="http://www.w3.org/2001/XMLSchema" xmlns:xs="http://www.w3.org/2001/XMLSchema" xmlns:p="http://schemas.microsoft.com/office/2006/metadata/properties" xmlns:ns2="a5689a7d-ada0-4830-86ec-3bb37441fd58" xmlns:ns3="642e0d0e-283d-4bbe-aec4-2aac3aa67332" targetNamespace="http://schemas.microsoft.com/office/2006/metadata/properties" ma:root="true" ma:fieldsID="49755c144c4588aa6bfcf46732c8f870" ns2:_="" ns3:_="">
    <xsd:import namespace="a5689a7d-ada0-4830-86ec-3bb37441fd58"/>
    <xsd:import namespace="642e0d0e-283d-4bbe-aec4-2aac3aa67332"/>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689a7d-ada0-4830-86ec-3bb37441fd5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2e0d0e-283d-4bbe-aec4-2aac3aa6733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16A091-F5DE-46C0-9CB0-3AFA47A94F59}">
  <ds:schemaRefs>
    <ds:schemaRef ds:uri="http://schemas.microsoft.com/sharepoint/v3/contenttype/forms"/>
  </ds:schemaRefs>
</ds:datastoreItem>
</file>

<file path=customXml/itemProps2.xml><?xml version="1.0" encoding="utf-8"?>
<ds:datastoreItem xmlns:ds="http://schemas.openxmlformats.org/officeDocument/2006/customXml" ds:itemID="{149CD38B-7D03-4A7A-AFDA-342A3B79D478}">
  <ds:schemaRefs>
    <ds:schemaRef ds:uri="http://schemas.openxmlformats.org/package/2006/metadata/core-properties"/>
    <ds:schemaRef ds:uri="http://www.w3.org/XML/1998/namespace"/>
    <ds:schemaRef ds:uri="http://purl.org/dc/terms/"/>
    <ds:schemaRef ds:uri="http://purl.org/dc/dcmitype/"/>
    <ds:schemaRef ds:uri="http://schemas.microsoft.com/office/2006/documentManagement/types"/>
    <ds:schemaRef ds:uri="642e0d0e-283d-4bbe-aec4-2aac3aa67332"/>
    <ds:schemaRef ds:uri="a5689a7d-ada0-4830-86ec-3bb37441fd58"/>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A994148-88BE-4C7C-B0DE-4ECCC5238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689a7d-ada0-4830-86ec-3bb37441fd58"/>
    <ds:schemaRef ds:uri="642e0d0e-283d-4bbe-aec4-2aac3aa67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AD96B9-73D3-424B-BDD4-56390E3D003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Application</vt:lpstr>
      <vt:lpstr>FSE IDs</vt:lpstr>
      <vt:lpstr>&lt;24 hrs</vt:lpstr>
      <vt:lpstr>&gt;1500kW</vt:lpstr>
      <vt:lpstr>HIDE - Report</vt:lpstr>
      <vt:lpstr>HIDE - Lists</vt:lpstr>
      <vt:lpstr>HIDE - Completeness</vt:lpstr>
    </vt:vector>
  </TitlesOfParts>
  <Company>Washington State Department of Ecology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Goldgeier, Brian (ECY)</dc:creator>
  <cp:lastModifiedBy>Goldgeier, Brian (ECY)</cp:lastModifiedBy>
  <dcterms:created xsi:type="dcterms:W3CDTF">2023-10-02T15:47:02Z</dcterms:created>
  <dcterms:modified xsi:type="dcterms:W3CDTF">2025-02-11T16:42:54Z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0x0101009CE113008DD6DE4FA8E45A4D8D634B92</vt:lpwstr>
  </property>
</Properties>
</file>