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fe461\Desktop\PSGNP AC\May Meeting materials\"/>
    </mc:Choice>
  </mc:AlternateContent>
  <bookViews>
    <workbookView xWindow="0" yWindow="0" windowWidth="23040" windowHeight="9780" activeTab="1"/>
  </bookViews>
  <sheets>
    <sheet name="Data Set" sheetId="1" r:id="rId1"/>
    <sheet name="Graphed Load Comparison" sheetId="3" r:id="rId2"/>
    <sheet name="Sheet1" sheetId="6" r:id="rId3"/>
  </sheets>
  <definedNames>
    <definedName name="_EffluentStart">#REF!</definedName>
    <definedName name="_iterations">#REF!</definedName>
    <definedName name="_label">#REF!</definedName>
    <definedName name="_method">#REF!</definedName>
    <definedName name="_RemovalStart">#REF!</definedName>
    <definedName name="_result">#REF!</definedName>
    <definedName name="_typ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2" i="1"/>
  <c r="M6" i="6" l="1"/>
  <c r="M14" i="6"/>
  <c r="M22" i="6"/>
  <c r="M30" i="6"/>
  <c r="M38" i="6"/>
  <c r="M46" i="6"/>
  <c r="M54" i="6"/>
  <c r="M62" i="6"/>
  <c r="M58" i="6"/>
  <c r="M55" i="6"/>
  <c r="M52" i="6"/>
  <c r="M3" i="6"/>
  <c r="M11" i="6"/>
  <c r="M19" i="6"/>
  <c r="M27" i="6"/>
  <c r="M35" i="6"/>
  <c r="M43" i="6"/>
  <c r="M51" i="6"/>
  <c r="M59" i="6"/>
  <c r="M21" i="6"/>
  <c r="M29" i="6"/>
  <c r="M45" i="6"/>
  <c r="M61" i="6"/>
  <c r="M10" i="6"/>
  <c r="M18" i="6"/>
  <c r="M26" i="6"/>
  <c r="M34" i="6"/>
  <c r="M42" i="6"/>
  <c r="M4" i="6"/>
  <c r="M28" i="6"/>
  <c r="M60" i="6"/>
  <c r="M8" i="6"/>
  <c r="M16" i="6"/>
  <c r="M24" i="6"/>
  <c r="M32" i="6"/>
  <c r="M40" i="6"/>
  <c r="M48" i="6"/>
  <c r="M56" i="6"/>
  <c r="M5" i="6"/>
  <c r="M13" i="6"/>
  <c r="M37" i="6"/>
  <c r="M53" i="6"/>
  <c r="M50" i="6"/>
  <c r="M20" i="6"/>
  <c r="M36" i="6"/>
  <c r="M7" i="6"/>
  <c r="M15" i="6"/>
  <c r="M23" i="6"/>
  <c r="M31" i="6"/>
  <c r="M39" i="6"/>
  <c r="M47" i="6"/>
  <c r="M12" i="6"/>
  <c r="M44" i="6"/>
  <c r="M57" i="6"/>
  <c r="M33" i="6"/>
  <c r="M9" i="6"/>
  <c r="M49" i="6"/>
  <c r="M25" i="6"/>
  <c r="M41" i="6"/>
  <c r="M17" i="6"/>
  <c r="G7" i="1"/>
  <c r="G8" i="1"/>
  <c r="G9" i="1"/>
  <c r="G15" i="1"/>
  <c r="G16" i="1"/>
  <c r="G17" i="1"/>
  <c r="G23" i="1"/>
  <c r="G24" i="1"/>
  <c r="G25" i="1"/>
  <c r="G31" i="1"/>
  <c r="G32" i="1"/>
  <c r="G33" i="1"/>
  <c r="G39" i="1"/>
  <c r="G40" i="1"/>
  <c r="G41" i="1"/>
  <c r="G47" i="1"/>
  <c r="G48" i="1"/>
  <c r="G49" i="1"/>
  <c r="G55" i="1"/>
  <c r="G56" i="1"/>
  <c r="G57" i="1"/>
  <c r="G2" i="1"/>
  <c r="G61" i="1"/>
  <c r="G60" i="1"/>
  <c r="G59" i="1"/>
  <c r="G58" i="1"/>
  <c r="G54" i="1"/>
  <c r="G53" i="1"/>
  <c r="G52" i="1"/>
  <c r="G51" i="1"/>
  <c r="G50" i="1"/>
  <c r="G46" i="1"/>
  <c r="G45" i="1"/>
  <c r="G44" i="1"/>
  <c r="G43" i="1"/>
  <c r="G42" i="1"/>
  <c r="G38" i="1"/>
  <c r="G37" i="1"/>
  <c r="G36" i="1"/>
  <c r="G35" i="1"/>
  <c r="G34" i="1"/>
  <c r="G30" i="1"/>
  <c r="G29" i="1"/>
  <c r="G28" i="1"/>
  <c r="G27" i="1"/>
  <c r="G26" i="1"/>
  <c r="G22" i="1"/>
  <c r="G21" i="1"/>
  <c r="G20" i="1"/>
  <c r="G19" i="1"/>
  <c r="G18" i="1"/>
  <c r="G14" i="1"/>
  <c r="G13" i="1"/>
  <c r="G12" i="1"/>
  <c r="G11" i="1"/>
  <c r="G10" i="1"/>
  <c r="G6" i="1"/>
  <c r="G5" i="1"/>
  <c r="G4" i="1"/>
  <c r="G3" i="1"/>
  <c r="G64" i="1" l="1"/>
  <c r="G63" i="1"/>
  <c r="G68" i="1"/>
  <c r="G67" i="1"/>
  <c r="G69" i="1"/>
  <c r="G65" i="1"/>
  <c r="G66" i="1"/>
  <c r="L3" i="6" l="1"/>
  <c r="L11" i="6"/>
  <c r="L19" i="6"/>
  <c r="L27" i="6"/>
  <c r="L35" i="6"/>
  <c r="L43" i="6"/>
  <c r="L51" i="6"/>
  <c r="L59" i="6"/>
  <c r="L31" i="6"/>
  <c r="L39" i="6"/>
  <c r="L9" i="6"/>
  <c r="L8" i="6"/>
  <c r="L16" i="6"/>
  <c r="L24" i="6"/>
  <c r="L32" i="6"/>
  <c r="L40" i="6"/>
  <c r="L48" i="6"/>
  <c r="L56" i="6"/>
  <c r="L61" i="6"/>
  <c r="L18" i="6"/>
  <c r="L42" i="6"/>
  <c r="L58" i="6"/>
  <c r="L7" i="6"/>
  <c r="L23" i="6"/>
  <c r="L47" i="6"/>
  <c r="L33" i="6"/>
  <c r="L5" i="6"/>
  <c r="L13" i="6"/>
  <c r="L21" i="6"/>
  <c r="L29" i="6"/>
  <c r="L37" i="6"/>
  <c r="L45" i="6"/>
  <c r="L53" i="6"/>
  <c r="L10" i="6"/>
  <c r="L26" i="6"/>
  <c r="L34" i="6"/>
  <c r="L50" i="6"/>
  <c r="L15" i="6"/>
  <c r="L55" i="6"/>
  <c r="L60" i="6"/>
  <c r="L25" i="6"/>
  <c r="L41" i="6"/>
  <c r="L49" i="6"/>
  <c r="L57" i="6"/>
  <c r="L4" i="6"/>
  <c r="L12" i="6"/>
  <c r="L20" i="6"/>
  <c r="L28" i="6"/>
  <c r="L36" i="6"/>
  <c r="L44" i="6"/>
  <c r="L52" i="6"/>
  <c r="L17" i="6"/>
  <c r="L6" i="6"/>
  <c r="L46" i="6"/>
  <c r="L62" i="6"/>
  <c r="L38" i="6"/>
  <c r="L14" i="6"/>
  <c r="L54" i="6"/>
  <c r="L22" i="6"/>
  <c r="L30" i="6"/>
  <c r="O4" i="6"/>
  <c r="O12" i="6"/>
  <c r="O20" i="6"/>
  <c r="O28" i="6"/>
  <c r="O36" i="6"/>
  <c r="O44" i="6"/>
  <c r="O52" i="6"/>
  <c r="O60" i="6"/>
  <c r="O48" i="6"/>
  <c r="O61" i="6"/>
  <c r="O9" i="6"/>
  <c r="O17" i="6"/>
  <c r="O25" i="6"/>
  <c r="O33" i="6"/>
  <c r="O41" i="6"/>
  <c r="O49" i="6"/>
  <c r="O57" i="6"/>
  <c r="O3" i="6"/>
  <c r="O11" i="6"/>
  <c r="O35" i="6"/>
  <c r="O51" i="6"/>
  <c r="O56" i="6"/>
  <c r="O18" i="6"/>
  <c r="O42" i="6"/>
  <c r="O6" i="6"/>
  <c r="O14" i="6"/>
  <c r="O22" i="6"/>
  <c r="O30" i="6"/>
  <c r="O38" i="6"/>
  <c r="O46" i="6"/>
  <c r="O54" i="6"/>
  <c r="O62" i="6"/>
  <c r="O19" i="6"/>
  <c r="O27" i="6"/>
  <c r="O43" i="6"/>
  <c r="O59" i="6"/>
  <c r="O8" i="6"/>
  <c r="O16" i="6"/>
  <c r="O24" i="6"/>
  <c r="O32" i="6"/>
  <c r="O40" i="6"/>
  <c r="O10" i="6"/>
  <c r="O5" i="6"/>
  <c r="O13" i="6"/>
  <c r="O21" i="6"/>
  <c r="O29" i="6"/>
  <c r="O37" i="6"/>
  <c r="O45" i="6"/>
  <c r="O53" i="6"/>
  <c r="O26" i="6"/>
  <c r="O34" i="6"/>
  <c r="O50" i="6"/>
  <c r="O58" i="6"/>
  <c r="O31" i="6"/>
  <c r="O7" i="6"/>
  <c r="O47" i="6"/>
  <c r="O23" i="6"/>
  <c r="O15" i="6"/>
  <c r="O39" i="6"/>
  <c r="O55" i="6"/>
  <c r="N9" i="6"/>
  <c r="N17" i="6"/>
  <c r="N25" i="6"/>
  <c r="N33" i="6"/>
  <c r="N41" i="6"/>
  <c r="N49" i="6"/>
  <c r="N57" i="6"/>
  <c r="N53" i="6"/>
  <c r="N6" i="6"/>
  <c r="N14" i="6"/>
  <c r="N22" i="6"/>
  <c r="N30" i="6"/>
  <c r="N38" i="6"/>
  <c r="N46" i="6"/>
  <c r="N54" i="6"/>
  <c r="N62" i="6"/>
  <c r="N8" i="6"/>
  <c r="N24" i="6"/>
  <c r="N32" i="6"/>
  <c r="N48" i="6"/>
  <c r="N13" i="6"/>
  <c r="N29" i="6"/>
  <c r="N37" i="6"/>
  <c r="N61" i="6"/>
  <c r="N58" i="6"/>
  <c r="N23" i="6"/>
  <c r="N47" i="6"/>
  <c r="N55" i="6"/>
  <c r="N3" i="6"/>
  <c r="N11" i="6"/>
  <c r="N19" i="6"/>
  <c r="N27" i="6"/>
  <c r="N35" i="6"/>
  <c r="N43" i="6"/>
  <c r="N51" i="6"/>
  <c r="N59" i="6"/>
  <c r="N16" i="6"/>
  <c r="N40" i="6"/>
  <c r="N56" i="6"/>
  <c r="N5" i="6"/>
  <c r="N21" i="6"/>
  <c r="N45" i="6"/>
  <c r="N7" i="6"/>
  <c r="N15" i="6"/>
  <c r="N10" i="6"/>
  <c r="N18" i="6"/>
  <c r="N26" i="6"/>
  <c r="N34" i="6"/>
  <c r="N42" i="6"/>
  <c r="N50" i="6"/>
  <c r="N31" i="6"/>
  <c r="N39" i="6"/>
  <c r="N4" i="6"/>
  <c r="N44" i="6"/>
  <c r="N20" i="6"/>
  <c r="N60" i="6"/>
  <c r="N36" i="6"/>
  <c r="N52" i="6"/>
  <c r="N12" i="6"/>
  <c r="N28" i="6"/>
  <c r="P7" i="6"/>
  <c r="P15" i="6"/>
  <c r="P23" i="6"/>
  <c r="P31" i="6"/>
  <c r="P39" i="6"/>
  <c r="P47" i="6"/>
  <c r="P55" i="6"/>
  <c r="P19" i="6"/>
  <c r="P43" i="6"/>
  <c r="P4" i="6"/>
  <c r="P12" i="6"/>
  <c r="P20" i="6"/>
  <c r="P28" i="6"/>
  <c r="P36" i="6"/>
  <c r="P44" i="6"/>
  <c r="P52" i="6"/>
  <c r="P60" i="6"/>
  <c r="P6" i="6"/>
  <c r="P14" i="6"/>
  <c r="P38" i="6"/>
  <c r="P54" i="6"/>
  <c r="P3" i="6"/>
  <c r="P51" i="6"/>
  <c r="P13" i="6"/>
  <c r="P37" i="6"/>
  <c r="P9" i="6"/>
  <c r="P17" i="6"/>
  <c r="P25" i="6"/>
  <c r="P33" i="6"/>
  <c r="P41" i="6"/>
  <c r="P49" i="6"/>
  <c r="P57" i="6"/>
  <c r="P22" i="6"/>
  <c r="P30" i="6"/>
  <c r="P46" i="6"/>
  <c r="P62" i="6"/>
  <c r="P11" i="6"/>
  <c r="P27" i="6"/>
  <c r="P35" i="6"/>
  <c r="P59" i="6"/>
  <c r="P56" i="6"/>
  <c r="P29" i="6"/>
  <c r="P45" i="6"/>
  <c r="P61" i="6"/>
  <c r="P8" i="6"/>
  <c r="P16" i="6"/>
  <c r="P24" i="6"/>
  <c r="P32" i="6"/>
  <c r="P40" i="6"/>
  <c r="P48" i="6"/>
  <c r="P5" i="6"/>
  <c r="P21" i="6"/>
  <c r="P53" i="6"/>
  <c r="P18" i="6"/>
  <c r="P58" i="6"/>
  <c r="P34" i="6"/>
  <c r="P10" i="6"/>
  <c r="P42" i="6"/>
  <c r="P50" i="6"/>
  <c r="P26" i="6"/>
</calcChain>
</file>

<file path=xl/sharedStrings.xml><?xml version="1.0" encoding="utf-8"?>
<sst xmlns="http://schemas.openxmlformats.org/spreadsheetml/2006/main" count="144" uniqueCount="85">
  <si>
    <t>average</t>
  </si>
  <si>
    <t>Ammonia Concentration (mg/L)</t>
  </si>
  <si>
    <t>Nitrate + Nitrite Concentration (mg/L)</t>
  </si>
  <si>
    <t>TIN Concentration (mg/L)</t>
  </si>
  <si>
    <t>Flow (MGD)</t>
  </si>
  <si>
    <t>Statistical Base Type</t>
  </si>
  <si>
    <t>TIN Load (lbs/day)</t>
  </si>
  <si>
    <t>Monthly</t>
  </si>
  <si>
    <t xml:space="preserve">Month 1 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</si>
  <si>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</si>
  <si>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</si>
  <si>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</si>
  <si>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</si>
  <si>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</si>
  <si>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</si>
  <si>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</si>
  <si>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</si>
  <si>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</si>
  <si>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</si>
  <si>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</si>
  <si>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</si>
  <si>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</si>
  <si>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</si>
  <si>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</si>
  <si>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</si>
  <si>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</si>
  <si>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</si>
  <si>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</si>
  <si>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</si>
  <si>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</si>
  <si>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</si>
  <si>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</si>
  <si>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</si>
  <si>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</si>
  <si>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</si>
  <si>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</si>
  <si>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</si>
  <si>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</si>
  <si>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</si>
  <si>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</si>
  <si>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</si>
  <si>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</si>
  <si>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</si>
  <si>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</si>
  <si>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</si>
  <si>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</si>
  <si>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</si>
  <si>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</si>
  <si>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</si>
  <si>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</si>
  <si>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</si>
  <si>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</si>
  <si>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</si>
  <si>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</si>
  <si>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</si>
  <si>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</si>
  <si>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</si>
  <si>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</si>
  <si>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</si>
  <si>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</si>
  <si>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</si>
  <si>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</si>
  <si>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</si>
  <si>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</si>
  <si>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</si>
  <si>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</si>
  <si>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</si>
  <si>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</si>
  <si>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minimium</t>
  </si>
  <si>
    <t>maximum</t>
  </si>
  <si>
    <t>median</t>
  </si>
  <si>
    <t>99th Percentile</t>
  </si>
  <si>
    <t>95th Percentile</t>
  </si>
  <si>
    <t>90th Percentile</t>
  </si>
  <si>
    <t>UCL</t>
  </si>
  <si>
    <t>AVG</t>
  </si>
  <si>
    <t>Max Load</t>
  </si>
  <si>
    <t>95th</t>
  </si>
  <si>
    <t>**95% confidence that the mean will be at or below this value</t>
  </si>
  <si>
    <t>Bin</t>
  </si>
  <si>
    <t>More</t>
  </si>
  <si>
    <t>Frequency</t>
  </si>
  <si>
    <t>99th</t>
  </si>
  <si>
    <t>TAPE 95% UCL around the mean</t>
  </si>
  <si>
    <t>values for trendlines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</si>
</sst>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2" fontId="0" fillId="0" borderId="0" xfId="0" applyNumberFormat="1"/>
    <xf numFmtId="0" fontId="1" fillId="0" borderId="0" xfId="0" applyFont="1" applyFill="1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TIN LOAD BY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strRef>
              <c:f>'Data Set'!$A$2:$A$61</c:f>
              <c:strCache>
                <c:ptCount val="60"/>
                <c:pt idx="0">
                  <c:v>Month 1 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'Data Set'!$G$2:$G$61</c:f>
              <c:numCache>
                <c:formatCode>0.00</c:formatCode>
                <c:ptCount val="60"/>
                <c:pt idx="0">
                  <c:v>2430.0091199999997</c:v>
                </c:pt>
                <c:pt idx="1">
                  <c:v>2406.3385320000002</c:v>
                </c:pt>
                <c:pt idx="2">
                  <c:v>2754.9521999999997</c:v>
                </c:pt>
                <c:pt idx="3">
                  <c:v>2427.2585880000006</c:v>
                </c:pt>
                <c:pt idx="4">
                  <c:v>2721.6756</c:v>
                </c:pt>
                <c:pt idx="5">
                  <c:v>1983.2052959999999</c:v>
                </c:pt>
                <c:pt idx="6">
                  <c:v>1642.7673300000001</c:v>
                </c:pt>
                <c:pt idx="7">
                  <c:v>1289.460744</c:v>
                </c:pt>
                <c:pt idx="8">
                  <c:v>1627.181538</c:v>
                </c:pt>
                <c:pt idx="9">
                  <c:v>2156.8440959999998</c:v>
                </c:pt>
                <c:pt idx="10">
                  <c:v>2312.0573340000001</c:v>
                </c:pt>
                <c:pt idx="11">
                  <c:v>2313.9613559999998</c:v>
                </c:pt>
                <c:pt idx="12">
                  <c:v>2052.1287239999997</c:v>
                </c:pt>
                <c:pt idx="13">
                  <c:v>2361.1974480000008</c:v>
                </c:pt>
                <c:pt idx="14">
                  <c:v>1913.32944</c:v>
                </c:pt>
                <c:pt idx="15">
                  <c:v>2032.0610160000001</c:v>
                </c:pt>
                <c:pt idx="16">
                  <c:v>1616.447124</c:v>
                </c:pt>
                <c:pt idx="17">
                  <c:v>1884.458862</c:v>
                </c:pt>
                <c:pt idx="18">
                  <c:v>2342.9928959999997</c:v>
                </c:pt>
                <c:pt idx="19">
                  <c:v>2365.1706239999999</c:v>
                </c:pt>
                <c:pt idx="20">
                  <c:v>1787.4955199999999</c:v>
                </c:pt>
                <c:pt idx="21">
                  <c:v>1403.9973</c:v>
                </c:pt>
                <c:pt idx="22">
                  <c:v>1345.5816047999999</c:v>
                </c:pt>
                <c:pt idx="23">
                  <c:v>1763.1076085999998</c:v>
                </c:pt>
                <c:pt idx="24">
                  <c:v>1250.32863</c:v>
                </c:pt>
                <c:pt idx="25">
                  <c:v>2721.15852</c:v>
                </c:pt>
                <c:pt idx="26">
                  <c:v>2339.8904160000002</c:v>
                </c:pt>
                <c:pt idx="27">
                  <c:v>2823.1273715399993</c:v>
                </c:pt>
                <c:pt idx="28">
                  <c:v>2111.1875999999997</c:v>
                </c:pt>
                <c:pt idx="29">
                  <c:v>1948.817808</c:v>
                </c:pt>
                <c:pt idx="30">
                  <c:v>1820.4552000000001</c:v>
                </c:pt>
                <c:pt idx="31">
                  <c:v>2116.4451359999998</c:v>
                </c:pt>
                <c:pt idx="32">
                  <c:v>2413.064742</c:v>
                </c:pt>
                <c:pt idx="33">
                  <c:v>1985.4871199999998</c:v>
                </c:pt>
                <c:pt idx="34">
                  <c:v>2337.7061699999999</c:v>
                </c:pt>
                <c:pt idx="35">
                  <c:v>2765.242092</c:v>
                </c:pt>
                <c:pt idx="36">
                  <c:v>1615.9584</c:v>
                </c:pt>
                <c:pt idx="37">
                  <c:v>1965.1575359999997</c:v>
                </c:pt>
                <c:pt idx="38">
                  <c:v>3254.1495719999998</c:v>
                </c:pt>
                <c:pt idx="39">
                  <c:v>1903.0739088000003</c:v>
                </c:pt>
                <c:pt idx="40">
                  <c:v>2915.3133863999997</c:v>
                </c:pt>
                <c:pt idx="41">
                  <c:v>3546.1471500000002</c:v>
                </c:pt>
                <c:pt idx="42">
                  <c:v>2547.7552415999999</c:v>
                </c:pt>
                <c:pt idx="43">
                  <c:v>3060.8482212000008</c:v>
                </c:pt>
                <c:pt idx="44">
                  <c:v>1329.4439049600001</c:v>
                </c:pt>
                <c:pt idx="45">
                  <c:v>2532.7153860000003</c:v>
                </c:pt>
                <c:pt idx="46">
                  <c:v>2171.7450071999997</c:v>
                </c:pt>
                <c:pt idx="47">
                  <c:v>2489.3423819999998</c:v>
                </c:pt>
                <c:pt idx="48">
                  <c:v>2717.4947580000003</c:v>
                </c:pt>
                <c:pt idx="49">
                  <c:v>2647.2537768000002</c:v>
                </c:pt>
                <c:pt idx="50">
                  <c:v>2524.0301100000001</c:v>
                </c:pt>
                <c:pt idx="51">
                  <c:v>2958.1996679999997</c:v>
                </c:pt>
                <c:pt idx="52">
                  <c:v>2874.1930164</c:v>
                </c:pt>
                <c:pt idx="53">
                  <c:v>2640.0338388</c:v>
                </c:pt>
                <c:pt idx="54">
                  <c:v>2831.1097440000003</c:v>
                </c:pt>
                <c:pt idx="55">
                  <c:v>3154.3963332000003</c:v>
                </c:pt>
                <c:pt idx="56">
                  <c:v>2439.8353079999993</c:v>
                </c:pt>
                <c:pt idx="57">
                  <c:v>2113.5428159999997</c:v>
                </c:pt>
                <c:pt idx="58">
                  <c:v>2610.9350783999998</c:v>
                </c:pt>
                <c:pt idx="59">
                  <c:v>2882.6557812000005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6-45C8-A952-EAB92F07B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4829576"/>
        <c:axId val="574828264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Sheet1!$L$3:$L$62</c:f>
              <c:numCache>
                <c:formatCode>0.00</c:formatCode>
                <c:ptCount val="60"/>
                <c:pt idx="0">
                  <c:v>2288.198683865</c:v>
                </c:pt>
                <c:pt idx="1">
                  <c:v>2288.198683865</c:v>
                </c:pt>
                <c:pt idx="2">
                  <c:v>2288.198683865</c:v>
                </c:pt>
                <c:pt idx="3">
                  <c:v>2288.198683865</c:v>
                </c:pt>
                <c:pt idx="4">
                  <c:v>2288.198683865</c:v>
                </c:pt>
                <c:pt idx="5">
                  <c:v>2288.198683865</c:v>
                </c:pt>
                <c:pt idx="6">
                  <c:v>2288.198683865</c:v>
                </c:pt>
                <c:pt idx="7">
                  <c:v>2288.198683865</c:v>
                </c:pt>
                <c:pt idx="8">
                  <c:v>2288.198683865</c:v>
                </c:pt>
                <c:pt idx="9">
                  <c:v>2288.198683865</c:v>
                </c:pt>
                <c:pt idx="10">
                  <c:v>2288.198683865</c:v>
                </c:pt>
                <c:pt idx="11">
                  <c:v>2288.198683865</c:v>
                </c:pt>
                <c:pt idx="12">
                  <c:v>2288.198683865</c:v>
                </c:pt>
                <c:pt idx="13">
                  <c:v>2288.198683865</c:v>
                </c:pt>
                <c:pt idx="14">
                  <c:v>2288.198683865</c:v>
                </c:pt>
                <c:pt idx="15">
                  <c:v>2288.198683865</c:v>
                </c:pt>
                <c:pt idx="16">
                  <c:v>2288.198683865</c:v>
                </c:pt>
                <c:pt idx="17">
                  <c:v>2288.198683865</c:v>
                </c:pt>
                <c:pt idx="18">
                  <c:v>2288.198683865</c:v>
                </c:pt>
                <c:pt idx="19">
                  <c:v>2288.198683865</c:v>
                </c:pt>
                <c:pt idx="20">
                  <c:v>2288.198683865</c:v>
                </c:pt>
                <c:pt idx="21">
                  <c:v>2288.198683865</c:v>
                </c:pt>
                <c:pt idx="22">
                  <c:v>2288.198683865</c:v>
                </c:pt>
                <c:pt idx="23">
                  <c:v>2288.198683865</c:v>
                </c:pt>
                <c:pt idx="24">
                  <c:v>2288.198683865</c:v>
                </c:pt>
                <c:pt idx="25">
                  <c:v>2288.198683865</c:v>
                </c:pt>
                <c:pt idx="26">
                  <c:v>2288.198683865</c:v>
                </c:pt>
                <c:pt idx="27">
                  <c:v>2288.198683865</c:v>
                </c:pt>
                <c:pt idx="28">
                  <c:v>2288.198683865</c:v>
                </c:pt>
                <c:pt idx="29">
                  <c:v>2288.198683865</c:v>
                </c:pt>
                <c:pt idx="30">
                  <c:v>2288.198683865</c:v>
                </c:pt>
                <c:pt idx="31">
                  <c:v>2288.198683865</c:v>
                </c:pt>
                <c:pt idx="32">
                  <c:v>2288.198683865</c:v>
                </c:pt>
                <c:pt idx="33">
                  <c:v>2288.198683865</c:v>
                </c:pt>
                <c:pt idx="34">
                  <c:v>2288.198683865</c:v>
                </c:pt>
                <c:pt idx="35">
                  <c:v>2288.198683865</c:v>
                </c:pt>
                <c:pt idx="36">
                  <c:v>2288.198683865</c:v>
                </c:pt>
                <c:pt idx="37">
                  <c:v>2288.198683865</c:v>
                </c:pt>
                <c:pt idx="38">
                  <c:v>2288.198683865</c:v>
                </c:pt>
                <c:pt idx="39">
                  <c:v>2288.198683865</c:v>
                </c:pt>
                <c:pt idx="40">
                  <c:v>2288.198683865</c:v>
                </c:pt>
                <c:pt idx="41">
                  <c:v>2288.198683865</c:v>
                </c:pt>
                <c:pt idx="42">
                  <c:v>2288.198683865</c:v>
                </c:pt>
                <c:pt idx="43">
                  <c:v>2288.198683865</c:v>
                </c:pt>
                <c:pt idx="44">
                  <c:v>2288.198683865</c:v>
                </c:pt>
                <c:pt idx="45">
                  <c:v>2288.198683865</c:v>
                </c:pt>
                <c:pt idx="46">
                  <c:v>2288.198683865</c:v>
                </c:pt>
                <c:pt idx="47">
                  <c:v>2288.198683865</c:v>
                </c:pt>
                <c:pt idx="48">
                  <c:v>2288.198683865</c:v>
                </c:pt>
                <c:pt idx="49">
                  <c:v>2288.198683865</c:v>
                </c:pt>
                <c:pt idx="50">
                  <c:v>2288.198683865</c:v>
                </c:pt>
                <c:pt idx="51">
                  <c:v>2288.198683865</c:v>
                </c:pt>
                <c:pt idx="52">
                  <c:v>2288.198683865</c:v>
                </c:pt>
                <c:pt idx="53">
                  <c:v>2288.198683865</c:v>
                </c:pt>
                <c:pt idx="54">
                  <c:v>2288.198683865</c:v>
                </c:pt>
                <c:pt idx="55">
                  <c:v>2288.198683865</c:v>
                </c:pt>
                <c:pt idx="56">
                  <c:v>2288.198683865</c:v>
                </c:pt>
                <c:pt idx="57">
                  <c:v>2288.198683865</c:v>
                </c:pt>
                <c:pt idx="58">
                  <c:v>2288.198683865</c:v>
                </c:pt>
                <c:pt idx="59">
                  <c:v>2288.198683865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6-45C8-A952-EAB92F07B213}"/>
            </c:ext>
          </c:extLst>
        </c:ser>
        <c:ser>
          <c:idx val="2"/>
          <c:order val="2"/>
          <c:tx>
            <c:v>95% UCL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Sheet1!$M$3:$M$62</c:f>
              <c:numCache>
                <c:formatCode>0.00</c:formatCode>
                <c:ptCount val="60"/>
                <c:pt idx="0">
                  <c:v>2397.56</c:v>
                </c:pt>
                <c:pt idx="1">
                  <c:v>2397.56</c:v>
                </c:pt>
                <c:pt idx="2">
                  <c:v>2397.56</c:v>
                </c:pt>
                <c:pt idx="3">
                  <c:v>2397.56</c:v>
                </c:pt>
                <c:pt idx="4">
                  <c:v>2397.56</c:v>
                </c:pt>
                <c:pt idx="5">
                  <c:v>2397.56</c:v>
                </c:pt>
                <c:pt idx="6">
                  <c:v>2397.56</c:v>
                </c:pt>
                <c:pt idx="7">
                  <c:v>2397.56</c:v>
                </c:pt>
                <c:pt idx="8">
                  <c:v>2397.56</c:v>
                </c:pt>
                <c:pt idx="9">
                  <c:v>2397.56</c:v>
                </c:pt>
                <c:pt idx="10">
                  <c:v>2397.56</c:v>
                </c:pt>
                <c:pt idx="11">
                  <c:v>2397.56</c:v>
                </c:pt>
                <c:pt idx="12">
                  <c:v>2397.56</c:v>
                </c:pt>
                <c:pt idx="13">
                  <c:v>2397.56</c:v>
                </c:pt>
                <c:pt idx="14">
                  <c:v>2397.56</c:v>
                </c:pt>
                <c:pt idx="15">
                  <c:v>2397.56</c:v>
                </c:pt>
                <c:pt idx="16">
                  <c:v>2397.56</c:v>
                </c:pt>
                <c:pt idx="17">
                  <c:v>2397.56</c:v>
                </c:pt>
                <c:pt idx="18">
                  <c:v>2397.56</c:v>
                </c:pt>
                <c:pt idx="19">
                  <c:v>2397.56</c:v>
                </c:pt>
                <c:pt idx="20">
                  <c:v>2397.56</c:v>
                </c:pt>
                <c:pt idx="21">
                  <c:v>2397.56</c:v>
                </c:pt>
                <c:pt idx="22">
                  <c:v>2397.56</c:v>
                </c:pt>
                <c:pt idx="23">
                  <c:v>2397.56</c:v>
                </c:pt>
                <c:pt idx="24">
                  <c:v>2397.56</c:v>
                </c:pt>
                <c:pt idx="25">
                  <c:v>2397.56</c:v>
                </c:pt>
                <c:pt idx="26">
                  <c:v>2397.56</c:v>
                </c:pt>
                <c:pt idx="27">
                  <c:v>2397.56</c:v>
                </c:pt>
                <c:pt idx="28">
                  <c:v>2397.56</c:v>
                </c:pt>
                <c:pt idx="29">
                  <c:v>2397.56</c:v>
                </c:pt>
                <c:pt idx="30">
                  <c:v>2397.56</c:v>
                </c:pt>
                <c:pt idx="31">
                  <c:v>2397.56</c:v>
                </c:pt>
                <c:pt idx="32">
                  <c:v>2397.56</c:v>
                </c:pt>
                <c:pt idx="33">
                  <c:v>2397.56</c:v>
                </c:pt>
                <c:pt idx="34">
                  <c:v>2397.56</c:v>
                </c:pt>
                <c:pt idx="35">
                  <c:v>2397.56</c:v>
                </c:pt>
                <c:pt idx="36">
                  <c:v>2397.56</c:v>
                </c:pt>
                <c:pt idx="37">
                  <c:v>2397.56</c:v>
                </c:pt>
                <c:pt idx="38">
                  <c:v>2397.56</c:v>
                </c:pt>
                <c:pt idx="39">
                  <c:v>2397.56</c:v>
                </c:pt>
                <c:pt idx="40">
                  <c:v>2397.56</c:v>
                </c:pt>
                <c:pt idx="41">
                  <c:v>2397.56</c:v>
                </c:pt>
                <c:pt idx="42">
                  <c:v>2397.56</c:v>
                </c:pt>
                <c:pt idx="43">
                  <c:v>2397.56</c:v>
                </c:pt>
                <c:pt idx="44">
                  <c:v>2397.56</c:v>
                </c:pt>
                <c:pt idx="45">
                  <c:v>2397.56</c:v>
                </c:pt>
                <c:pt idx="46">
                  <c:v>2397.56</c:v>
                </c:pt>
                <c:pt idx="47">
                  <c:v>2397.56</c:v>
                </c:pt>
                <c:pt idx="48">
                  <c:v>2397.56</c:v>
                </c:pt>
                <c:pt idx="49">
                  <c:v>2397.56</c:v>
                </c:pt>
                <c:pt idx="50">
                  <c:v>2397.56</c:v>
                </c:pt>
                <c:pt idx="51">
                  <c:v>2397.56</c:v>
                </c:pt>
                <c:pt idx="52">
                  <c:v>2397.56</c:v>
                </c:pt>
                <c:pt idx="53">
                  <c:v>2397.56</c:v>
                </c:pt>
                <c:pt idx="54">
                  <c:v>2397.56</c:v>
                </c:pt>
                <c:pt idx="55">
                  <c:v>2397.56</c:v>
                </c:pt>
                <c:pt idx="56">
                  <c:v>2397.56</c:v>
                </c:pt>
                <c:pt idx="57">
                  <c:v>2397.56</c:v>
                </c:pt>
                <c:pt idx="58">
                  <c:v>2397.56</c:v>
                </c:pt>
                <c:pt idx="59">
                  <c:v>2397.56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F6-45C8-A952-EAB92F07B213}"/>
            </c:ext>
          </c:extLst>
        </c:ser>
        <c:ser>
          <c:idx val="3"/>
          <c:order val="3"/>
          <c:tx>
            <c:v>95%ile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Sheet1!$N$3:$N$62</c:f>
              <c:numCache>
                <c:formatCode>0.00</c:formatCode>
                <c:ptCount val="60"/>
                <c:pt idx="0">
                  <c:v>3065.5256268000007</c:v>
                </c:pt>
                <c:pt idx="1">
                  <c:v>3065.5256268000007</c:v>
                </c:pt>
                <c:pt idx="2">
                  <c:v>3065.5256268000007</c:v>
                </c:pt>
                <c:pt idx="3">
                  <c:v>3065.5256268000007</c:v>
                </c:pt>
                <c:pt idx="4">
                  <c:v>3065.5256268000007</c:v>
                </c:pt>
                <c:pt idx="5">
                  <c:v>3065.5256268000007</c:v>
                </c:pt>
                <c:pt idx="6">
                  <c:v>3065.5256268000007</c:v>
                </c:pt>
                <c:pt idx="7">
                  <c:v>3065.5256268000007</c:v>
                </c:pt>
                <c:pt idx="8">
                  <c:v>3065.5256268000007</c:v>
                </c:pt>
                <c:pt idx="9">
                  <c:v>3065.5256268000007</c:v>
                </c:pt>
                <c:pt idx="10">
                  <c:v>3065.5256268000007</c:v>
                </c:pt>
                <c:pt idx="11">
                  <c:v>3065.5256268000007</c:v>
                </c:pt>
                <c:pt idx="12">
                  <c:v>3065.5256268000007</c:v>
                </c:pt>
                <c:pt idx="13">
                  <c:v>3065.5256268000007</c:v>
                </c:pt>
                <c:pt idx="14">
                  <c:v>3065.5256268000007</c:v>
                </c:pt>
                <c:pt idx="15">
                  <c:v>3065.5256268000007</c:v>
                </c:pt>
                <c:pt idx="16">
                  <c:v>3065.5256268000007</c:v>
                </c:pt>
                <c:pt idx="17">
                  <c:v>3065.5256268000007</c:v>
                </c:pt>
                <c:pt idx="18">
                  <c:v>3065.5256268000007</c:v>
                </c:pt>
                <c:pt idx="19">
                  <c:v>3065.5256268000007</c:v>
                </c:pt>
                <c:pt idx="20">
                  <c:v>3065.5256268000007</c:v>
                </c:pt>
                <c:pt idx="21">
                  <c:v>3065.5256268000007</c:v>
                </c:pt>
                <c:pt idx="22">
                  <c:v>3065.5256268000007</c:v>
                </c:pt>
                <c:pt idx="23">
                  <c:v>3065.5256268000007</c:v>
                </c:pt>
                <c:pt idx="24">
                  <c:v>3065.5256268000007</c:v>
                </c:pt>
                <c:pt idx="25">
                  <c:v>3065.5256268000007</c:v>
                </c:pt>
                <c:pt idx="26">
                  <c:v>3065.5256268000007</c:v>
                </c:pt>
                <c:pt idx="27">
                  <c:v>3065.5256268000007</c:v>
                </c:pt>
                <c:pt idx="28">
                  <c:v>3065.5256268000007</c:v>
                </c:pt>
                <c:pt idx="29">
                  <c:v>3065.5256268000007</c:v>
                </c:pt>
                <c:pt idx="30">
                  <c:v>3065.5256268000007</c:v>
                </c:pt>
                <c:pt idx="31">
                  <c:v>3065.5256268000007</c:v>
                </c:pt>
                <c:pt idx="32">
                  <c:v>3065.5256268000007</c:v>
                </c:pt>
                <c:pt idx="33">
                  <c:v>3065.5256268000007</c:v>
                </c:pt>
                <c:pt idx="34">
                  <c:v>3065.5256268000007</c:v>
                </c:pt>
                <c:pt idx="35">
                  <c:v>3065.5256268000007</c:v>
                </c:pt>
                <c:pt idx="36">
                  <c:v>3065.5256268000007</c:v>
                </c:pt>
                <c:pt idx="37">
                  <c:v>3065.5256268000007</c:v>
                </c:pt>
                <c:pt idx="38">
                  <c:v>3065.5256268000007</c:v>
                </c:pt>
                <c:pt idx="39">
                  <c:v>3065.5256268000007</c:v>
                </c:pt>
                <c:pt idx="40">
                  <c:v>3065.5256268000007</c:v>
                </c:pt>
                <c:pt idx="41">
                  <c:v>3065.5256268000007</c:v>
                </c:pt>
                <c:pt idx="42">
                  <c:v>3065.5256268000007</c:v>
                </c:pt>
                <c:pt idx="43">
                  <c:v>3065.5256268000007</c:v>
                </c:pt>
                <c:pt idx="44">
                  <c:v>3065.5256268000007</c:v>
                </c:pt>
                <c:pt idx="45">
                  <c:v>3065.5256268000007</c:v>
                </c:pt>
                <c:pt idx="46">
                  <c:v>3065.5256268000007</c:v>
                </c:pt>
                <c:pt idx="47">
                  <c:v>3065.5256268000007</c:v>
                </c:pt>
                <c:pt idx="48">
                  <c:v>3065.5256268000007</c:v>
                </c:pt>
                <c:pt idx="49">
                  <c:v>3065.5256268000007</c:v>
                </c:pt>
                <c:pt idx="50">
                  <c:v>3065.5256268000007</c:v>
                </c:pt>
                <c:pt idx="51">
                  <c:v>3065.5256268000007</c:v>
                </c:pt>
                <c:pt idx="52">
                  <c:v>3065.5256268000007</c:v>
                </c:pt>
                <c:pt idx="53">
                  <c:v>3065.5256268000007</c:v>
                </c:pt>
                <c:pt idx="54">
                  <c:v>3065.5256268000007</c:v>
                </c:pt>
                <c:pt idx="55">
                  <c:v>3065.5256268000007</c:v>
                </c:pt>
                <c:pt idx="56">
                  <c:v>3065.5256268000007</c:v>
                </c:pt>
                <c:pt idx="57">
                  <c:v>3065.5256268000007</c:v>
                </c:pt>
                <c:pt idx="58">
                  <c:v>3065.5256268000007</c:v>
                </c:pt>
                <c:pt idx="59">
                  <c:v>3065.5256268000007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F6-45C8-A952-EAB92F07B213}"/>
            </c:ext>
          </c:extLst>
        </c:ser>
        <c:ser>
          <c:idx val="4"/>
          <c:order val="4"/>
          <c:tx>
            <c:v>Max Load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Sheet1!$P$3:$P$62</c:f>
              <c:numCache>
                <c:formatCode>0.00</c:formatCode>
                <c:ptCount val="60"/>
                <c:pt idx="0">
                  <c:v>3546.1471500000002</c:v>
                </c:pt>
                <c:pt idx="1">
                  <c:v>3546.1471500000002</c:v>
                </c:pt>
                <c:pt idx="2">
                  <c:v>3546.1471500000002</c:v>
                </c:pt>
                <c:pt idx="3">
                  <c:v>3546.1471500000002</c:v>
                </c:pt>
                <c:pt idx="4">
                  <c:v>3546.1471500000002</c:v>
                </c:pt>
                <c:pt idx="5">
                  <c:v>3546.1471500000002</c:v>
                </c:pt>
                <c:pt idx="6">
                  <c:v>3546.1471500000002</c:v>
                </c:pt>
                <c:pt idx="7">
                  <c:v>3546.1471500000002</c:v>
                </c:pt>
                <c:pt idx="8">
                  <c:v>3546.1471500000002</c:v>
                </c:pt>
                <c:pt idx="9">
                  <c:v>3546.1471500000002</c:v>
                </c:pt>
                <c:pt idx="10">
                  <c:v>3546.1471500000002</c:v>
                </c:pt>
                <c:pt idx="11">
                  <c:v>3546.1471500000002</c:v>
                </c:pt>
                <c:pt idx="12">
                  <c:v>3546.1471500000002</c:v>
                </c:pt>
                <c:pt idx="13">
                  <c:v>3546.1471500000002</c:v>
                </c:pt>
                <c:pt idx="14">
                  <c:v>3546.1471500000002</c:v>
                </c:pt>
                <c:pt idx="15">
                  <c:v>3546.1471500000002</c:v>
                </c:pt>
                <c:pt idx="16">
                  <c:v>3546.1471500000002</c:v>
                </c:pt>
                <c:pt idx="17">
                  <c:v>3546.1471500000002</c:v>
                </c:pt>
                <c:pt idx="18">
                  <c:v>3546.1471500000002</c:v>
                </c:pt>
                <c:pt idx="19">
                  <c:v>3546.1471500000002</c:v>
                </c:pt>
                <c:pt idx="20">
                  <c:v>3546.1471500000002</c:v>
                </c:pt>
                <c:pt idx="21">
                  <c:v>3546.1471500000002</c:v>
                </c:pt>
                <c:pt idx="22">
                  <c:v>3546.1471500000002</c:v>
                </c:pt>
                <c:pt idx="23">
                  <c:v>3546.1471500000002</c:v>
                </c:pt>
                <c:pt idx="24">
                  <c:v>3546.1471500000002</c:v>
                </c:pt>
                <c:pt idx="25">
                  <c:v>3546.1471500000002</c:v>
                </c:pt>
                <c:pt idx="26">
                  <c:v>3546.1471500000002</c:v>
                </c:pt>
                <c:pt idx="27">
                  <c:v>3546.1471500000002</c:v>
                </c:pt>
                <c:pt idx="28">
                  <c:v>3546.1471500000002</c:v>
                </c:pt>
                <c:pt idx="29">
                  <c:v>3546.1471500000002</c:v>
                </c:pt>
                <c:pt idx="30">
                  <c:v>3546.1471500000002</c:v>
                </c:pt>
                <c:pt idx="31">
                  <c:v>3546.1471500000002</c:v>
                </c:pt>
                <c:pt idx="32">
                  <c:v>3546.1471500000002</c:v>
                </c:pt>
                <c:pt idx="33">
                  <c:v>3546.1471500000002</c:v>
                </c:pt>
                <c:pt idx="34">
                  <c:v>3546.1471500000002</c:v>
                </c:pt>
                <c:pt idx="35">
                  <c:v>3546.1471500000002</c:v>
                </c:pt>
                <c:pt idx="36">
                  <c:v>3546.1471500000002</c:v>
                </c:pt>
                <c:pt idx="37">
                  <c:v>3546.1471500000002</c:v>
                </c:pt>
                <c:pt idx="38">
                  <c:v>3546.1471500000002</c:v>
                </c:pt>
                <c:pt idx="39">
                  <c:v>3546.1471500000002</c:v>
                </c:pt>
                <c:pt idx="40">
                  <c:v>3546.1471500000002</c:v>
                </c:pt>
                <c:pt idx="41">
                  <c:v>3546.1471500000002</c:v>
                </c:pt>
                <c:pt idx="42">
                  <c:v>3546.1471500000002</c:v>
                </c:pt>
                <c:pt idx="43">
                  <c:v>3546.1471500000002</c:v>
                </c:pt>
                <c:pt idx="44">
                  <c:v>3546.1471500000002</c:v>
                </c:pt>
                <c:pt idx="45">
                  <c:v>3546.1471500000002</c:v>
                </c:pt>
                <c:pt idx="46">
                  <c:v>3546.1471500000002</c:v>
                </c:pt>
                <c:pt idx="47">
                  <c:v>3546.1471500000002</c:v>
                </c:pt>
                <c:pt idx="48">
                  <c:v>3546.1471500000002</c:v>
                </c:pt>
                <c:pt idx="49">
                  <c:v>3546.1471500000002</c:v>
                </c:pt>
                <c:pt idx="50">
                  <c:v>3546.1471500000002</c:v>
                </c:pt>
                <c:pt idx="51">
                  <c:v>3546.1471500000002</c:v>
                </c:pt>
                <c:pt idx="52">
                  <c:v>3546.1471500000002</c:v>
                </c:pt>
                <c:pt idx="53">
                  <c:v>3546.1471500000002</c:v>
                </c:pt>
                <c:pt idx="54">
                  <c:v>3546.1471500000002</c:v>
                </c:pt>
                <c:pt idx="55">
                  <c:v>3546.1471500000002</c:v>
                </c:pt>
                <c:pt idx="56">
                  <c:v>3546.1471500000002</c:v>
                </c:pt>
                <c:pt idx="57">
                  <c:v>3546.1471500000002</c:v>
                </c:pt>
                <c:pt idx="58">
                  <c:v>3546.1471500000002</c:v>
                </c:pt>
                <c:pt idx="59">
                  <c:v>3546.1471500000002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F6-45C8-A952-EAB92F07B213}"/>
            </c:ext>
          </c:extLst>
        </c:ser>
        <c:ser>
          <c:idx val="5"/>
          <c:order val="5"/>
          <c:tx>
            <c:v>99%ile</c:v>
          </c:tx>
          <c:spPr>
            <a:ln w="28575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val>
            <c:numRef>
              <c:f>Sheet1!$O$3:$O$62</c:f>
              <c:numCache>
                <c:formatCode>0.00</c:formatCode>
                <c:ptCount val="60"/>
                <c:pt idx="0">
                  <c:v>3373.8685789799988</c:v>
                </c:pt>
                <c:pt idx="1">
                  <c:v>3373.8685789799988</c:v>
                </c:pt>
                <c:pt idx="2">
                  <c:v>3373.8685789799988</c:v>
                </c:pt>
                <c:pt idx="3">
                  <c:v>3373.8685789799988</c:v>
                </c:pt>
                <c:pt idx="4">
                  <c:v>3373.8685789799988</c:v>
                </c:pt>
                <c:pt idx="5">
                  <c:v>3373.8685789799988</c:v>
                </c:pt>
                <c:pt idx="6">
                  <c:v>3373.8685789799988</c:v>
                </c:pt>
                <c:pt idx="7">
                  <c:v>3373.8685789799988</c:v>
                </c:pt>
                <c:pt idx="8">
                  <c:v>3373.8685789799988</c:v>
                </c:pt>
                <c:pt idx="9">
                  <c:v>3373.8685789799988</c:v>
                </c:pt>
                <c:pt idx="10">
                  <c:v>3373.8685789799988</c:v>
                </c:pt>
                <c:pt idx="11">
                  <c:v>3373.8685789799988</c:v>
                </c:pt>
                <c:pt idx="12">
                  <c:v>3373.8685789799988</c:v>
                </c:pt>
                <c:pt idx="13">
                  <c:v>3373.8685789799988</c:v>
                </c:pt>
                <c:pt idx="14">
                  <c:v>3373.8685789799988</c:v>
                </c:pt>
                <c:pt idx="15">
                  <c:v>3373.8685789799988</c:v>
                </c:pt>
                <c:pt idx="16">
                  <c:v>3373.8685789799988</c:v>
                </c:pt>
                <c:pt idx="17">
                  <c:v>3373.8685789799988</c:v>
                </c:pt>
                <c:pt idx="18">
                  <c:v>3373.8685789799988</c:v>
                </c:pt>
                <c:pt idx="19">
                  <c:v>3373.8685789799988</c:v>
                </c:pt>
                <c:pt idx="20">
                  <c:v>3373.8685789799988</c:v>
                </c:pt>
                <c:pt idx="21">
                  <c:v>3373.8685789799988</c:v>
                </c:pt>
                <c:pt idx="22">
                  <c:v>3373.8685789799988</c:v>
                </c:pt>
                <c:pt idx="23">
                  <c:v>3373.8685789799988</c:v>
                </c:pt>
                <c:pt idx="24">
                  <c:v>3373.8685789799988</c:v>
                </c:pt>
                <c:pt idx="25">
                  <c:v>3373.8685789799988</c:v>
                </c:pt>
                <c:pt idx="26">
                  <c:v>3373.8685789799988</c:v>
                </c:pt>
                <c:pt idx="27">
                  <c:v>3373.8685789799988</c:v>
                </c:pt>
                <c:pt idx="28">
                  <c:v>3373.8685789799988</c:v>
                </c:pt>
                <c:pt idx="29">
                  <c:v>3373.8685789799988</c:v>
                </c:pt>
                <c:pt idx="30">
                  <c:v>3373.8685789799988</c:v>
                </c:pt>
                <c:pt idx="31">
                  <c:v>3373.8685789799988</c:v>
                </c:pt>
                <c:pt idx="32">
                  <c:v>3373.8685789799988</c:v>
                </c:pt>
                <c:pt idx="33">
                  <c:v>3373.8685789799988</c:v>
                </c:pt>
                <c:pt idx="34">
                  <c:v>3373.8685789799988</c:v>
                </c:pt>
                <c:pt idx="35">
                  <c:v>3373.8685789799988</c:v>
                </c:pt>
                <c:pt idx="36">
                  <c:v>3373.8685789799988</c:v>
                </c:pt>
                <c:pt idx="37">
                  <c:v>3373.8685789799988</c:v>
                </c:pt>
                <c:pt idx="38">
                  <c:v>3373.8685789799988</c:v>
                </c:pt>
                <c:pt idx="39">
                  <c:v>3373.8685789799988</c:v>
                </c:pt>
                <c:pt idx="40">
                  <c:v>3373.8685789799988</c:v>
                </c:pt>
                <c:pt idx="41">
                  <c:v>3373.8685789799988</c:v>
                </c:pt>
                <c:pt idx="42">
                  <c:v>3373.8685789799988</c:v>
                </c:pt>
                <c:pt idx="43">
                  <c:v>3373.8685789799988</c:v>
                </c:pt>
                <c:pt idx="44">
                  <c:v>3373.8685789799988</c:v>
                </c:pt>
                <c:pt idx="45">
                  <c:v>3373.8685789799988</c:v>
                </c:pt>
                <c:pt idx="46">
                  <c:v>3373.8685789799988</c:v>
                </c:pt>
                <c:pt idx="47">
                  <c:v>3373.8685789799988</c:v>
                </c:pt>
                <c:pt idx="48">
                  <c:v>3373.8685789799988</c:v>
                </c:pt>
                <c:pt idx="49">
                  <c:v>3373.8685789799988</c:v>
                </c:pt>
                <c:pt idx="50">
                  <c:v>3373.8685789799988</c:v>
                </c:pt>
                <c:pt idx="51">
                  <c:v>3373.8685789799988</c:v>
                </c:pt>
                <c:pt idx="52">
                  <c:v>3373.8685789799988</c:v>
                </c:pt>
                <c:pt idx="53">
                  <c:v>3373.8685789799988</c:v>
                </c:pt>
                <c:pt idx="54">
                  <c:v>3373.8685789799988</c:v>
                </c:pt>
                <c:pt idx="55">
                  <c:v>3373.8685789799988</c:v>
                </c:pt>
                <c:pt idx="56">
                  <c:v>3373.8685789799988</c:v>
                </c:pt>
                <c:pt idx="57">
                  <c:v>3373.8685789799988</c:v>
                </c:pt>
                <c:pt idx="58">
                  <c:v>3373.8685789799988</c:v>
                </c:pt>
                <c:pt idx="59">
                  <c:v>3373.8685789799988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5-4C4C-989F-BFE78AFC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829576"/>
        <c:axId val="574828264"/>
      </c:lineChart>
      <c:catAx>
        <c:axId val="57482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Reporting Period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28264"/>
        <c:crosses val="autoZero"/>
        <c:auto val="1"/>
        <c:lblAlgn val="ctr"/>
        <c:lblOffset val="100"/>
        <c:noMultiLvlLbl val="0"/>
      </c:catAx>
      <c:valAx>
        <c:axId val="57482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TIN Load, lbs/day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2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159507088640947"/>
          <c:y val="0.93287817455916588"/>
          <c:w val="0.79310973870473434"/>
          <c:h val="4.3136804985266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Sheet1!$A$2:$A$9</c:f>
              <c:strCache>
                <c:ptCount val="8"/>
                <c:pt idx="0">
                  <c:v>1250.32863</c:v>
                </c:pt>
                <c:pt idx="1">
                  <c:v>1578.302704</c:v>
                </c:pt>
                <c:pt idx="2">
                  <c:v>1906.276779</c:v>
                </c:pt>
                <c:pt idx="3">
                  <c:v>2234.250853</c:v>
                </c:pt>
                <c:pt idx="4">
                  <c:v>2562.224927</c:v>
                </c:pt>
                <c:pt idx="5">
                  <c:v>2890.199001</c:v>
                </c:pt>
                <c:pt idx="6">
                  <c:v>3218.173076</c:v>
                </c:pt>
                <c:pt idx="7">
                  <c:v>More</c:v>
                </c:pt>
              </c:strCache>
            </c:strRef>
          </c:cat>
          <c:val>
            <c:numRef>
              <c:f>Sheet1!$B$2:$B$9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12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A-4288-B3B4-DCABA563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297272"/>
        <c:axId val="485297928"/>
      </c:barChart>
      <c:catAx>
        <c:axId val="48529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5297928"/>
        <c:crosses val="autoZero"/>
        <c:auto val="1"/>
        <c:lblAlgn val="ctr"/>
        <c:lblOffset val="100"/>
        <c:noMultiLvlLbl val="0"/>
      </c:catAx>
      <c:valAx>
        <c:axId val="485297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5297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0</xdr:row>
      <xdr:rowOff>167640</xdr:rowOff>
    </xdr:from>
    <xdr:to>
      <xdr:col>16</xdr:col>
      <xdr:colOff>175260</xdr:colOff>
      <xdr:row>28</xdr:row>
      <xdr:rowOff>15240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10</xdr:row>
      <xdr:rowOff>7620</xdr:rowOff>
    </xdr:from>
    <xdr:to>
      <xdr:col>9</xdr:col>
      <xdr:colOff>53340</xdr:colOff>
      <xdr:row>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5" zoomScaleNormal="85" workbookViewId="0">
      <selection activeCell="C24" sqref="C24"/>
    </sheetView>
  </sheetViews>
  <sheetFormatPr defaultRowHeight="14.4" x14ac:dyDescent="0.3"/>
  <cols>
    <col min="2" max="2" width="29.77734375" bestFit="1" customWidth="1"/>
    <col min="3" max="3" width="35.77734375" bestFit="1" customWidth="1"/>
    <col min="4" max="4" width="24" bestFit="1" customWidth="1"/>
    <col min="5" max="5" width="12.33203125" customWidth="1"/>
    <col min="6" max="6" width="19.33203125" bestFit="1" customWidth="1"/>
    <col min="7" max="7" width="17.6640625" customWidth="1"/>
  </cols>
  <sheetData>
    <row r="1" spans="1:7" x14ac:dyDescent="0.3"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</row>
    <row r="2" spans="1:7" x14ac:dyDescent="0.3">
      <c r="A2" t="s">
        <v>8</v>
      </c>
      <c r="B2" s="1">
        <v>40.700000000000003</v>
      </c>
      <c r="C2" s="1">
        <v>2.2999999999999998</v>
      </c>
      <c r="D2" s="1">
        <f>+B2+C2</f>
        <v>43</v>
      </c>
      <c r="E2" s="1">
        <v>6.7759999999999998</v>
      </c>
      <c r="F2" t="s">
        <v>7</v>
      </c>
      <c r="G2" s="1">
        <f>+E2*D2*8.34</f>
        <v>2430.0091199999997</v>
      </c>
    </row>
    <row r="3" spans="1:7" x14ac:dyDescent="0.3">
      <c r="A3" t="s">
        <v>9</v>
      </c>
      <c r="B3" s="1">
        <v>39.5</v>
      </c>
      <c r="C3" s="1">
        <v>3.1</v>
      </c>
      <c r="D3" s="1">
        <f t="shared" ref="D3:D61" si="0">+B3+C3</f>
        <v>42.6</v>
      </c>
      <c r="E3" s="1">
        <v>6.7729999999999997</v>
      </c>
      <c r="F3" t="s">
        <v>7</v>
      </c>
      <c r="G3" s="1">
        <f t="shared" ref="G3:G61" si="1">+E3*D3*8.34</f>
        <v>2406.3385320000002</v>
      </c>
    </row>
    <row r="4" spans="1:7" x14ac:dyDescent="0.3">
      <c r="A4" t="s">
        <v>10</v>
      </c>
      <c r="B4" s="1">
        <v>43.3</v>
      </c>
      <c r="C4" s="1">
        <v>2.9</v>
      </c>
      <c r="D4" s="1">
        <f t="shared" si="0"/>
        <v>46.199999999999996</v>
      </c>
      <c r="E4" s="1">
        <v>7.15</v>
      </c>
      <c r="F4" t="s">
        <v>7</v>
      </c>
      <c r="G4" s="1">
        <f t="shared" si="1"/>
        <v>2754.9521999999997</v>
      </c>
    </row>
    <row r="5" spans="1:7" x14ac:dyDescent="0.3">
      <c r="A5" t="s">
        <v>11</v>
      </c>
      <c r="B5" s="1">
        <v>30.4</v>
      </c>
      <c r="C5" s="1">
        <v>5.7</v>
      </c>
      <c r="D5" s="1">
        <f t="shared" si="0"/>
        <v>36.1</v>
      </c>
      <c r="E5" s="1">
        <v>8.0620000000000012</v>
      </c>
      <c r="F5" t="s">
        <v>7</v>
      </c>
      <c r="G5" s="1">
        <f t="shared" si="1"/>
        <v>2427.2585880000006</v>
      </c>
    </row>
    <row r="6" spans="1:7" x14ac:dyDescent="0.3">
      <c r="A6" t="s">
        <v>12</v>
      </c>
      <c r="B6" s="1">
        <v>32.200000000000003</v>
      </c>
      <c r="C6" s="1">
        <v>4.8</v>
      </c>
      <c r="D6" s="1">
        <f t="shared" si="0"/>
        <v>37</v>
      </c>
      <c r="E6" s="1">
        <v>8.82</v>
      </c>
      <c r="F6" t="s">
        <v>7</v>
      </c>
      <c r="G6" s="1">
        <f t="shared" si="1"/>
        <v>2721.6756</v>
      </c>
    </row>
    <row r="7" spans="1:7" x14ac:dyDescent="0.3">
      <c r="A7" t="s">
        <v>13</v>
      </c>
      <c r="B7" s="1">
        <v>26.3</v>
      </c>
      <c r="C7" s="1">
        <v>4</v>
      </c>
      <c r="D7" s="1">
        <f t="shared" si="0"/>
        <v>30.3</v>
      </c>
      <c r="E7" s="1">
        <v>7.8479999999999999</v>
      </c>
      <c r="F7" t="s">
        <v>7</v>
      </c>
      <c r="G7" s="1">
        <f t="shared" si="1"/>
        <v>1983.2052959999999</v>
      </c>
    </row>
    <row r="8" spans="1:7" x14ac:dyDescent="0.3">
      <c r="A8" t="s">
        <v>14</v>
      </c>
      <c r="B8" s="1">
        <v>22.4</v>
      </c>
      <c r="C8" s="1">
        <v>4.0999999999999996</v>
      </c>
      <c r="D8" s="1">
        <f t="shared" si="0"/>
        <v>26.5</v>
      </c>
      <c r="E8" s="1">
        <v>7.4329999999999998</v>
      </c>
      <c r="F8" t="s">
        <v>7</v>
      </c>
      <c r="G8" s="1">
        <f t="shared" si="1"/>
        <v>1642.7673300000001</v>
      </c>
    </row>
    <row r="9" spans="1:7" x14ac:dyDescent="0.3">
      <c r="A9" t="s">
        <v>15</v>
      </c>
      <c r="B9" s="1">
        <v>17.2</v>
      </c>
      <c r="C9" s="1">
        <v>4</v>
      </c>
      <c r="D9" s="1">
        <f t="shared" si="0"/>
        <v>21.2</v>
      </c>
      <c r="E9" s="1">
        <v>7.2930000000000001</v>
      </c>
      <c r="F9" t="s">
        <v>7</v>
      </c>
      <c r="G9" s="1">
        <f t="shared" si="1"/>
        <v>1289.460744</v>
      </c>
    </row>
    <row r="10" spans="1:7" x14ac:dyDescent="0.3">
      <c r="A10" t="s">
        <v>16</v>
      </c>
      <c r="B10" s="1">
        <v>24.8</v>
      </c>
      <c r="C10" s="1">
        <v>2.1</v>
      </c>
      <c r="D10" s="1">
        <f t="shared" si="0"/>
        <v>26.900000000000002</v>
      </c>
      <c r="E10" s="1">
        <v>7.2530000000000001</v>
      </c>
      <c r="F10" t="s">
        <v>7</v>
      </c>
      <c r="G10" s="1">
        <f t="shared" si="1"/>
        <v>1627.181538</v>
      </c>
    </row>
    <row r="11" spans="1:7" x14ac:dyDescent="0.3">
      <c r="A11" t="s">
        <v>17</v>
      </c>
      <c r="B11" s="1">
        <v>33.299999999999997</v>
      </c>
      <c r="C11" s="1">
        <v>3.9</v>
      </c>
      <c r="D11" s="1">
        <f t="shared" si="0"/>
        <v>37.199999999999996</v>
      </c>
      <c r="E11" s="1">
        <v>6.952</v>
      </c>
      <c r="F11" t="s">
        <v>7</v>
      </c>
      <c r="G11" s="1">
        <f t="shared" si="1"/>
        <v>2156.8440959999998</v>
      </c>
    </row>
    <row r="12" spans="1:7" x14ac:dyDescent="0.3">
      <c r="A12" t="s">
        <v>18</v>
      </c>
      <c r="B12" s="1">
        <v>36.299999999999997</v>
      </c>
      <c r="C12" s="1">
        <v>3.4</v>
      </c>
      <c r="D12" s="1">
        <f t="shared" si="0"/>
        <v>39.699999999999996</v>
      </c>
      <c r="E12" s="1">
        <v>6.9830000000000005</v>
      </c>
      <c r="F12" t="s">
        <v>7</v>
      </c>
      <c r="G12" s="1">
        <f t="shared" si="1"/>
        <v>2312.0573340000001</v>
      </c>
    </row>
    <row r="13" spans="1:7" x14ac:dyDescent="0.3">
      <c r="A13" t="s">
        <v>19</v>
      </c>
      <c r="B13" s="1">
        <v>33</v>
      </c>
      <c r="C13" s="1">
        <v>8.3000000000000007</v>
      </c>
      <c r="D13" s="1">
        <f t="shared" si="0"/>
        <v>41.3</v>
      </c>
      <c r="E13" s="1">
        <v>6.718</v>
      </c>
      <c r="F13" t="s">
        <v>7</v>
      </c>
      <c r="G13" s="1">
        <f t="shared" si="1"/>
        <v>2313.9613559999998</v>
      </c>
    </row>
    <row r="14" spans="1:7" x14ac:dyDescent="0.3">
      <c r="A14" t="s">
        <v>20</v>
      </c>
      <c r="B14" s="1">
        <v>28.2</v>
      </c>
      <c r="C14" s="1">
        <v>7.7</v>
      </c>
      <c r="D14" s="1">
        <f t="shared" si="0"/>
        <v>35.9</v>
      </c>
      <c r="E14" s="1">
        <v>6.8540000000000001</v>
      </c>
      <c r="F14" t="s">
        <v>7</v>
      </c>
      <c r="G14" s="1">
        <f t="shared" si="1"/>
        <v>2052.1287239999997</v>
      </c>
    </row>
    <row r="15" spans="1:7" x14ac:dyDescent="0.3">
      <c r="A15" t="s">
        <v>21</v>
      </c>
      <c r="B15" s="1">
        <v>38.1</v>
      </c>
      <c r="C15" s="1">
        <v>1.2</v>
      </c>
      <c r="D15" s="1">
        <f t="shared" si="0"/>
        <v>39.300000000000004</v>
      </c>
      <c r="E15" s="1">
        <v>7.2040000000000006</v>
      </c>
      <c r="F15" t="s">
        <v>7</v>
      </c>
      <c r="G15" s="1">
        <f t="shared" si="1"/>
        <v>2361.1974480000008</v>
      </c>
    </row>
    <row r="16" spans="1:7" x14ac:dyDescent="0.3">
      <c r="A16" t="s">
        <v>22</v>
      </c>
      <c r="B16" s="1">
        <v>25.7</v>
      </c>
      <c r="C16" s="1">
        <v>5.9</v>
      </c>
      <c r="D16" s="1">
        <f t="shared" si="0"/>
        <v>31.6</v>
      </c>
      <c r="E16" s="1">
        <v>7.26</v>
      </c>
      <c r="F16" t="s">
        <v>7</v>
      </c>
      <c r="G16" s="1">
        <f t="shared" si="1"/>
        <v>1913.32944</v>
      </c>
    </row>
    <row r="17" spans="1:7" x14ac:dyDescent="0.3">
      <c r="A17" t="s">
        <v>23</v>
      </c>
      <c r="B17" s="1">
        <v>30.5</v>
      </c>
      <c r="C17" s="1">
        <v>2.1</v>
      </c>
      <c r="D17" s="1">
        <f t="shared" si="0"/>
        <v>32.6</v>
      </c>
      <c r="E17" s="1">
        <v>7.4740000000000002</v>
      </c>
      <c r="F17" t="s">
        <v>7</v>
      </c>
      <c r="G17" s="1">
        <f t="shared" si="1"/>
        <v>2032.0610160000001</v>
      </c>
    </row>
    <row r="18" spans="1:7" x14ac:dyDescent="0.3">
      <c r="A18" t="s">
        <v>24</v>
      </c>
      <c r="B18" s="1">
        <v>23</v>
      </c>
      <c r="C18" s="1">
        <v>3.1</v>
      </c>
      <c r="D18" s="1">
        <f t="shared" si="0"/>
        <v>26.1</v>
      </c>
      <c r="E18" s="1">
        <v>7.4260000000000002</v>
      </c>
      <c r="F18" t="s">
        <v>7</v>
      </c>
      <c r="G18" s="1">
        <f t="shared" si="1"/>
        <v>1616.447124</v>
      </c>
    </row>
    <row r="19" spans="1:7" x14ac:dyDescent="0.3">
      <c r="A19" t="s">
        <v>25</v>
      </c>
      <c r="B19" s="1">
        <v>25.5</v>
      </c>
      <c r="C19" s="1">
        <v>4.4000000000000004</v>
      </c>
      <c r="D19" s="1">
        <f t="shared" si="0"/>
        <v>29.9</v>
      </c>
      <c r="E19" s="1">
        <v>7.5570000000000004</v>
      </c>
      <c r="F19" t="s">
        <v>7</v>
      </c>
      <c r="G19" s="1">
        <f t="shared" si="1"/>
        <v>1884.458862</v>
      </c>
    </row>
    <row r="20" spans="1:7" x14ac:dyDescent="0.3">
      <c r="A20" t="s">
        <v>26</v>
      </c>
      <c r="B20" s="1">
        <v>29.3</v>
      </c>
      <c r="C20" s="1">
        <v>6.1</v>
      </c>
      <c r="D20" s="1">
        <f t="shared" si="0"/>
        <v>35.4</v>
      </c>
      <c r="E20" s="1">
        <v>7.9359999999999999</v>
      </c>
      <c r="F20" t="s">
        <v>7</v>
      </c>
      <c r="G20" s="1">
        <f t="shared" si="1"/>
        <v>2342.9928959999997</v>
      </c>
    </row>
    <row r="21" spans="1:7" x14ac:dyDescent="0.3">
      <c r="A21" t="s">
        <v>27</v>
      </c>
      <c r="B21" s="1">
        <v>30.4</v>
      </c>
      <c r="C21" s="1">
        <v>4</v>
      </c>
      <c r="D21" s="1">
        <f t="shared" si="0"/>
        <v>34.4</v>
      </c>
      <c r="E21" s="1">
        <v>8.2439999999999998</v>
      </c>
      <c r="F21" t="s">
        <v>7</v>
      </c>
      <c r="G21" s="1">
        <f t="shared" si="1"/>
        <v>2365.1706239999999</v>
      </c>
    </row>
    <row r="22" spans="1:7" x14ac:dyDescent="0.3">
      <c r="A22" t="s">
        <v>28</v>
      </c>
      <c r="B22" s="1">
        <v>23.9</v>
      </c>
      <c r="C22" s="1">
        <v>5.3</v>
      </c>
      <c r="D22" s="1">
        <f t="shared" si="0"/>
        <v>29.2</v>
      </c>
      <c r="E22" s="1">
        <v>7.34</v>
      </c>
      <c r="F22" t="s">
        <v>7</v>
      </c>
      <c r="G22" s="1">
        <f t="shared" si="1"/>
        <v>1787.4955199999999</v>
      </c>
    </row>
    <row r="23" spans="1:7" x14ac:dyDescent="0.3">
      <c r="A23" t="s">
        <v>29</v>
      </c>
      <c r="B23" s="1">
        <v>19.5</v>
      </c>
      <c r="C23" s="1">
        <v>3</v>
      </c>
      <c r="D23" s="1">
        <f t="shared" si="0"/>
        <v>22.5</v>
      </c>
      <c r="E23" s="1">
        <v>7.4820000000000002</v>
      </c>
      <c r="F23" t="s">
        <v>7</v>
      </c>
      <c r="G23" s="1">
        <f t="shared" si="1"/>
        <v>1403.9973</v>
      </c>
    </row>
    <row r="24" spans="1:7" x14ac:dyDescent="0.3">
      <c r="A24" t="s">
        <v>30</v>
      </c>
      <c r="B24" s="1">
        <v>20.5</v>
      </c>
      <c r="C24" s="1">
        <v>1.7</v>
      </c>
      <c r="D24" s="1">
        <f t="shared" si="0"/>
        <v>22.2</v>
      </c>
      <c r="E24" s="1">
        <v>7.2675999999999998</v>
      </c>
      <c r="F24" t="s">
        <v>7</v>
      </c>
      <c r="G24" s="1">
        <f t="shared" si="1"/>
        <v>1345.5816047999999</v>
      </c>
    </row>
    <row r="25" spans="1:7" x14ac:dyDescent="0.3">
      <c r="A25" t="s">
        <v>31</v>
      </c>
      <c r="B25" s="1">
        <v>25.5</v>
      </c>
      <c r="C25" s="1">
        <v>5.01</v>
      </c>
      <c r="D25" s="1">
        <f t="shared" si="0"/>
        <v>30.509999999999998</v>
      </c>
      <c r="E25" s="1">
        <v>6.9290000000000003</v>
      </c>
      <c r="F25" t="s">
        <v>7</v>
      </c>
      <c r="G25" s="1">
        <f t="shared" si="1"/>
        <v>1763.1076085999998</v>
      </c>
    </row>
    <row r="26" spans="1:7" x14ac:dyDescent="0.3">
      <c r="A26" t="s">
        <v>32</v>
      </c>
      <c r="B26" s="1">
        <v>20.399999999999999</v>
      </c>
      <c r="C26" s="1">
        <v>1.1000000000000001</v>
      </c>
      <c r="D26" s="1">
        <f t="shared" si="0"/>
        <v>21.5</v>
      </c>
      <c r="E26" s="1">
        <v>6.9729999999999999</v>
      </c>
      <c r="F26" t="s">
        <v>7</v>
      </c>
      <c r="G26" s="1">
        <f t="shared" si="1"/>
        <v>1250.32863</v>
      </c>
    </row>
    <row r="27" spans="1:7" x14ac:dyDescent="0.3">
      <c r="A27" t="s">
        <v>33</v>
      </c>
      <c r="B27" s="1">
        <v>34.4</v>
      </c>
      <c r="C27" s="1">
        <v>11.6</v>
      </c>
      <c r="D27" s="1">
        <f t="shared" si="0"/>
        <v>46</v>
      </c>
      <c r="E27" s="1">
        <v>7.093</v>
      </c>
      <c r="F27" t="s">
        <v>7</v>
      </c>
      <c r="G27" s="1">
        <f t="shared" si="1"/>
        <v>2721.15852</v>
      </c>
    </row>
    <row r="28" spans="1:7" x14ac:dyDescent="0.3">
      <c r="A28" t="s">
        <v>34</v>
      </c>
      <c r="B28" s="1">
        <v>35</v>
      </c>
      <c r="C28" s="1">
        <v>2.2000000000000002</v>
      </c>
      <c r="D28" s="1">
        <f t="shared" si="0"/>
        <v>37.200000000000003</v>
      </c>
      <c r="E28" s="1">
        <v>7.5419999999999998</v>
      </c>
      <c r="F28" t="s">
        <v>7</v>
      </c>
      <c r="G28" s="1">
        <f t="shared" si="1"/>
        <v>2339.8904160000002</v>
      </c>
    </row>
    <row r="29" spans="1:7" x14ac:dyDescent="0.3">
      <c r="A29" t="s">
        <v>35</v>
      </c>
      <c r="B29" s="1">
        <v>40.5</v>
      </c>
      <c r="C29" s="1">
        <v>1.8</v>
      </c>
      <c r="D29" s="1">
        <f t="shared" si="0"/>
        <v>42.3</v>
      </c>
      <c r="E29" s="1">
        <v>8.0024699999999989</v>
      </c>
      <c r="F29" t="s">
        <v>7</v>
      </c>
      <c r="G29" s="1">
        <f t="shared" si="1"/>
        <v>2823.1273715399993</v>
      </c>
    </row>
    <row r="30" spans="1:7" x14ac:dyDescent="0.3">
      <c r="A30" t="s">
        <v>36</v>
      </c>
      <c r="B30" s="1">
        <v>27.5</v>
      </c>
      <c r="C30" s="1">
        <v>2.5</v>
      </c>
      <c r="D30" s="1">
        <f t="shared" si="0"/>
        <v>30</v>
      </c>
      <c r="E30" s="1">
        <v>8.4379999999999988</v>
      </c>
      <c r="F30" t="s">
        <v>7</v>
      </c>
      <c r="G30" s="1">
        <f t="shared" si="1"/>
        <v>2111.1875999999997</v>
      </c>
    </row>
    <row r="31" spans="1:7" x14ac:dyDescent="0.3">
      <c r="A31" t="s">
        <v>37</v>
      </c>
      <c r="B31" s="1">
        <v>23.5</v>
      </c>
      <c r="C31" s="1">
        <v>5.9</v>
      </c>
      <c r="D31" s="1">
        <f t="shared" si="0"/>
        <v>29.4</v>
      </c>
      <c r="E31" s="1">
        <v>7.9480000000000004</v>
      </c>
      <c r="F31" t="s">
        <v>7</v>
      </c>
      <c r="G31" s="1">
        <f t="shared" si="1"/>
        <v>1948.817808</v>
      </c>
    </row>
    <row r="32" spans="1:7" x14ac:dyDescent="0.3">
      <c r="A32" t="s">
        <v>38</v>
      </c>
      <c r="B32" s="1">
        <v>23.1</v>
      </c>
      <c r="C32" s="1">
        <v>4.0999999999999996</v>
      </c>
      <c r="D32" s="1">
        <f t="shared" si="0"/>
        <v>27.200000000000003</v>
      </c>
      <c r="E32" s="1">
        <v>8.0250000000000004</v>
      </c>
      <c r="F32" t="s">
        <v>7</v>
      </c>
      <c r="G32" s="1">
        <f t="shared" si="1"/>
        <v>1820.4552000000001</v>
      </c>
    </row>
    <row r="33" spans="1:7" x14ac:dyDescent="0.3">
      <c r="A33" t="s">
        <v>39</v>
      </c>
      <c r="B33" s="1">
        <v>25.9</v>
      </c>
      <c r="C33" s="1">
        <v>7.9</v>
      </c>
      <c r="D33" s="1">
        <f t="shared" si="0"/>
        <v>33.799999999999997</v>
      </c>
      <c r="E33" s="1">
        <v>7.508</v>
      </c>
      <c r="F33" t="s">
        <v>7</v>
      </c>
      <c r="G33" s="1">
        <f t="shared" si="1"/>
        <v>2116.4451359999998</v>
      </c>
    </row>
    <row r="34" spans="1:7" x14ac:dyDescent="0.3">
      <c r="A34" t="s">
        <v>40</v>
      </c>
      <c r="B34" s="1">
        <v>31.5</v>
      </c>
      <c r="C34" s="1">
        <v>9.1999999999999993</v>
      </c>
      <c r="D34" s="1">
        <f t="shared" si="0"/>
        <v>40.700000000000003</v>
      </c>
      <c r="E34" s="1">
        <v>7.109</v>
      </c>
      <c r="F34" t="s">
        <v>7</v>
      </c>
      <c r="G34" s="1">
        <f t="shared" si="1"/>
        <v>2413.064742</v>
      </c>
    </row>
    <row r="35" spans="1:7" x14ac:dyDescent="0.3">
      <c r="A35" t="s">
        <v>41</v>
      </c>
      <c r="B35" s="1">
        <v>32.299999999999997</v>
      </c>
      <c r="C35" s="1">
        <v>1.7</v>
      </c>
      <c r="D35" s="1">
        <f t="shared" si="0"/>
        <v>34</v>
      </c>
      <c r="E35" s="1">
        <v>7.0019999999999998</v>
      </c>
      <c r="F35" t="s">
        <v>7</v>
      </c>
      <c r="G35" s="1">
        <f t="shared" si="1"/>
        <v>1985.4871199999998</v>
      </c>
    </row>
    <row r="36" spans="1:7" x14ac:dyDescent="0.3">
      <c r="A36" t="s">
        <v>42</v>
      </c>
      <c r="B36" s="1">
        <v>39.5</v>
      </c>
      <c r="C36" s="1">
        <v>1</v>
      </c>
      <c r="D36" s="1">
        <f t="shared" si="0"/>
        <v>40.5</v>
      </c>
      <c r="E36" s="1">
        <v>6.9209999999999994</v>
      </c>
      <c r="F36" t="s">
        <v>7</v>
      </c>
      <c r="G36" s="1">
        <f t="shared" si="1"/>
        <v>2337.7061699999999</v>
      </c>
    </row>
    <row r="37" spans="1:7" x14ac:dyDescent="0.3">
      <c r="A37" t="s">
        <v>43</v>
      </c>
      <c r="B37" s="1">
        <v>42.6</v>
      </c>
      <c r="C37" s="1">
        <v>5.3</v>
      </c>
      <c r="D37" s="1">
        <f t="shared" si="0"/>
        <v>47.9</v>
      </c>
      <c r="E37" s="1">
        <v>6.9220000000000006</v>
      </c>
      <c r="F37" t="s">
        <v>7</v>
      </c>
      <c r="G37" s="1">
        <f t="shared" si="1"/>
        <v>2765.242092</v>
      </c>
    </row>
    <row r="38" spans="1:7" x14ac:dyDescent="0.3">
      <c r="A38" t="s">
        <v>44</v>
      </c>
      <c r="B38" s="1">
        <v>25.8</v>
      </c>
      <c r="C38" s="1">
        <v>2.2000000000000002</v>
      </c>
      <c r="D38" s="1">
        <f t="shared" si="0"/>
        <v>28</v>
      </c>
      <c r="E38" s="1">
        <v>6.92</v>
      </c>
      <c r="F38" t="s">
        <v>7</v>
      </c>
      <c r="G38" s="1">
        <f t="shared" si="1"/>
        <v>1615.9584</v>
      </c>
    </row>
    <row r="39" spans="1:7" x14ac:dyDescent="0.3">
      <c r="A39" t="s">
        <v>45</v>
      </c>
      <c r="B39" s="1">
        <v>30.4</v>
      </c>
      <c r="C39" s="1">
        <v>3.3</v>
      </c>
      <c r="D39" s="1">
        <f t="shared" si="0"/>
        <v>33.699999999999996</v>
      </c>
      <c r="E39" s="1">
        <v>6.992</v>
      </c>
      <c r="F39" t="s">
        <v>7</v>
      </c>
      <c r="G39" s="1">
        <f t="shared" si="1"/>
        <v>1965.1575359999997</v>
      </c>
    </row>
    <row r="40" spans="1:7" x14ac:dyDescent="0.3">
      <c r="A40" t="s">
        <v>46</v>
      </c>
      <c r="B40" s="1">
        <v>50.8</v>
      </c>
      <c r="C40" s="1">
        <v>3.4</v>
      </c>
      <c r="D40" s="1">
        <f t="shared" si="0"/>
        <v>54.199999999999996</v>
      </c>
      <c r="E40" s="1">
        <v>7.1989999999999998</v>
      </c>
      <c r="F40" t="s">
        <v>7</v>
      </c>
      <c r="G40" s="1">
        <f t="shared" si="1"/>
        <v>3254.1495719999998</v>
      </c>
    </row>
    <row r="41" spans="1:7" x14ac:dyDescent="0.3">
      <c r="A41" t="s">
        <v>47</v>
      </c>
      <c r="B41" s="1">
        <v>26.9</v>
      </c>
      <c r="C41" s="1">
        <v>3.03</v>
      </c>
      <c r="D41" s="1">
        <f t="shared" si="0"/>
        <v>29.93</v>
      </c>
      <c r="E41" s="1">
        <v>7.6240000000000006</v>
      </c>
      <c r="F41" t="s">
        <v>7</v>
      </c>
      <c r="G41" s="1">
        <f t="shared" si="1"/>
        <v>1903.0739088000003</v>
      </c>
    </row>
    <row r="42" spans="1:7" x14ac:dyDescent="0.3">
      <c r="A42" t="s">
        <v>48</v>
      </c>
      <c r="B42" s="1">
        <v>35.1</v>
      </c>
      <c r="C42" s="1">
        <v>5.26</v>
      </c>
      <c r="D42" s="1">
        <f t="shared" si="0"/>
        <v>40.36</v>
      </c>
      <c r="E42" s="1">
        <v>8.6609999999999996</v>
      </c>
      <c r="F42" t="s">
        <v>7</v>
      </c>
      <c r="G42" s="1">
        <f t="shared" si="1"/>
        <v>2915.3133863999997</v>
      </c>
    </row>
    <row r="43" spans="1:7" x14ac:dyDescent="0.3">
      <c r="A43" t="s">
        <v>49</v>
      </c>
      <c r="B43" s="1">
        <v>39.5</v>
      </c>
      <c r="C43" s="1">
        <v>9.25</v>
      </c>
      <c r="D43" s="1">
        <f t="shared" si="0"/>
        <v>48.75</v>
      </c>
      <c r="E43" s="1">
        <v>8.7220000000000013</v>
      </c>
      <c r="F43" t="s">
        <v>7</v>
      </c>
      <c r="G43" s="1">
        <f t="shared" si="1"/>
        <v>3546.1471500000002</v>
      </c>
    </row>
    <row r="44" spans="1:7" x14ac:dyDescent="0.3">
      <c r="A44" t="s">
        <v>50</v>
      </c>
      <c r="B44" s="1">
        <v>29.7</v>
      </c>
      <c r="C44" s="1">
        <v>7.94</v>
      </c>
      <c r="D44" s="1">
        <f t="shared" si="0"/>
        <v>37.64</v>
      </c>
      <c r="E44" s="1">
        <v>8.1159999999999997</v>
      </c>
      <c r="F44" t="s">
        <v>7</v>
      </c>
      <c r="G44" s="1">
        <f t="shared" si="1"/>
        <v>2547.7552415999999</v>
      </c>
    </row>
    <row r="45" spans="1:7" x14ac:dyDescent="0.3">
      <c r="A45" t="s">
        <v>51</v>
      </c>
      <c r="B45" s="1">
        <v>38.200000000000003</v>
      </c>
      <c r="C45" s="1">
        <v>4.74</v>
      </c>
      <c r="D45" s="1">
        <f t="shared" si="0"/>
        <v>42.940000000000005</v>
      </c>
      <c r="E45" s="1">
        <v>8.5470000000000006</v>
      </c>
      <c r="F45" t="s">
        <v>7</v>
      </c>
      <c r="G45" s="1">
        <f t="shared" si="1"/>
        <v>3060.8482212000008</v>
      </c>
    </row>
    <row r="46" spans="1:7" x14ac:dyDescent="0.3">
      <c r="A46" t="s">
        <v>52</v>
      </c>
      <c r="B46" s="1">
        <v>16.899999999999999</v>
      </c>
      <c r="C46" s="1">
        <v>5.26</v>
      </c>
      <c r="D46" s="1">
        <f t="shared" si="0"/>
        <v>22.159999999999997</v>
      </c>
      <c r="E46" s="1">
        <v>7.1934000000000005</v>
      </c>
      <c r="F46" t="s">
        <v>7</v>
      </c>
      <c r="G46" s="1">
        <f t="shared" si="1"/>
        <v>1329.4439049600001</v>
      </c>
    </row>
    <row r="47" spans="1:7" x14ac:dyDescent="0.3">
      <c r="A47" t="s">
        <v>53</v>
      </c>
      <c r="B47" s="1">
        <v>36.4</v>
      </c>
      <c r="C47" s="1">
        <v>7.17</v>
      </c>
      <c r="D47" s="1">
        <f t="shared" si="0"/>
        <v>43.57</v>
      </c>
      <c r="E47" s="1">
        <v>6.9700000000000006</v>
      </c>
      <c r="F47" t="s">
        <v>7</v>
      </c>
      <c r="G47" s="1">
        <f t="shared" si="1"/>
        <v>2532.7153860000003</v>
      </c>
    </row>
    <row r="48" spans="1:7" x14ac:dyDescent="0.3">
      <c r="A48" t="s">
        <v>54</v>
      </c>
      <c r="B48" s="1">
        <v>32.200000000000003</v>
      </c>
      <c r="C48" s="1">
        <v>5.66</v>
      </c>
      <c r="D48" s="1">
        <f t="shared" si="0"/>
        <v>37.86</v>
      </c>
      <c r="E48" s="1">
        <v>6.8780000000000001</v>
      </c>
      <c r="F48" t="s">
        <v>7</v>
      </c>
      <c r="G48" s="1">
        <f t="shared" si="1"/>
        <v>2171.7450071999997</v>
      </c>
    </row>
    <row r="49" spans="1:8" x14ac:dyDescent="0.3">
      <c r="A49" t="s">
        <v>55</v>
      </c>
      <c r="B49" s="1">
        <v>39</v>
      </c>
      <c r="C49" s="1">
        <v>4.83</v>
      </c>
      <c r="D49" s="1">
        <f t="shared" si="0"/>
        <v>43.83</v>
      </c>
      <c r="E49" s="1">
        <v>6.8100000000000005</v>
      </c>
      <c r="F49" t="s">
        <v>7</v>
      </c>
      <c r="G49" s="1">
        <f t="shared" si="1"/>
        <v>2489.3423819999998</v>
      </c>
    </row>
    <row r="50" spans="1:8" x14ac:dyDescent="0.3">
      <c r="A50" t="s">
        <v>56</v>
      </c>
      <c r="B50" s="1">
        <v>44.2</v>
      </c>
      <c r="C50" s="1">
        <v>3.5</v>
      </c>
      <c r="D50" s="1">
        <f t="shared" si="0"/>
        <v>47.7</v>
      </c>
      <c r="E50" s="1">
        <v>6.8309999999999995</v>
      </c>
      <c r="F50" t="s">
        <v>7</v>
      </c>
      <c r="G50" s="1">
        <f t="shared" si="1"/>
        <v>2717.4947580000003</v>
      </c>
    </row>
    <row r="51" spans="1:8" x14ac:dyDescent="0.3">
      <c r="A51" t="s">
        <v>57</v>
      </c>
      <c r="B51" s="1">
        <v>41.1</v>
      </c>
      <c r="C51" s="1">
        <v>4.46</v>
      </c>
      <c r="D51" s="1">
        <f t="shared" si="0"/>
        <v>45.56</v>
      </c>
      <c r="E51" s="1">
        <v>6.9670000000000005</v>
      </c>
      <c r="F51" t="s">
        <v>7</v>
      </c>
      <c r="G51" s="1">
        <f t="shared" si="1"/>
        <v>2647.2537768000002</v>
      </c>
    </row>
    <row r="52" spans="1:8" x14ac:dyDescent="0.3">
      <c r="A52" t="s">
        <v>58</v>
      </c>
      <c r="B52" s="1">
        <v>33.5</v>
      </c>
      <c r="C52" s="1">
        <v>5.35</v>
      </c>
      <c r="D52" s="1">
        <f t="shared" si="0"/>
        <v>38.85</v>
      </c>
      <c r="E52" s="1">
        <v>7.79</v>
      </c>
      <c r="F52" t="s">
        <v>7</v>
      </c>
      <c r="G52" s="1">
        <f t="shared" si="1"/>
        <v>2524.0301100000001</v>
      </c>
    </row>
    <row r="53" spans="1:8" x14ac:dyDescent="0.3">
      <c r="A53" t="s">
        <v>59</v>
      </c>
      <c r="B53" s="1">
        <v>37.4</v>
      </c>
      <c r="C53" s="1">
        <v>4.3</v>
      </c>
      <c r="D53" s="1">
        <f t="shared" si="0"/>
        <v>41.699999999999996</v>
      </c>
      <c r="E53" s="1">
        <v>8.5060000000000002</v>
      </c>
      <c r="F53" t="s">
        <v>7</v>
      </c>
      <c r="G53" s="1">
        <f t="shared" si="1"/>
        <v>2958.1996679999997</v>
      </c>
    </row>
    <row r="54" spans="1:8" x14ac:dyDescent="0.3">
      <c r="A54" t="s">
        <v>60</v>
      </c>
      <c r="B54" s="1">
        <v>39.1</v>
      </c>
      <c r="C54" s="1">
        <v>4.6399999999999997</v>
      </c>
      <c r="D54" s="1">
        <f t="shared" si="0"/>
        <v>43.74</v>
      </c>
      <c r="E54" s="1">
        <v>7.8789999999999996</v>
      </c>
      <c r="F54" t="s">
        <v>7</v>
      </c>
      <c r="G54" s="1">
        <f t="shared" si="1"/>
        <v>2874.1930164</v>
      </c>
    </row>
    <row r="55" spans="1:8" x14ac:dyDescent="0.3">
      <c r="A55" t="s">
        <v>61</v>
      </c>
      <c r="B55" s="1">
        <v>36.200000000000003</v>
      </c>
      <c r="C55" s="1">
        <v>2.89</v>
      </c>
      <c r="D55" s="1">
        <f t="shared" si="0"/>
        <v>39.090000000000003</v>
      </c>
      <c r="E55" s="1">
        <v>8.097999999999999</v>
      </c>
      <c r="F55" t="s">
        <v>7</v>
      </c>
      <c r="G55" s="1">
        <f t="shared" si="1"/>
        <v>2640.0338388</v>
      </c>
    </row>
    <row r="56" spans="1:8" x14ac:dyDescent="0.3">
      <c r="A56" t="s">
        <v>62</v>
      </c>
      <c r="B56" s="1">
        <v>34</v>
      </c>
      <c r="C56" s="1">
        <v>4.84</v>
      </c>
      <c r="D56" s="1">
        <f t="shared" si="0"/>
        <v>38.840000000000003</v>
      </c>
      <c r="E56" s="1">
        <v>8.74</v>
      </c>
      <c r="F56" t="s">
        <v>7</v>
      </c>
      <c r="G56" s="1">
        <f t="shared" si="1"/>
        <v>2831.1097440000003</v>
      </c>
    </row>
    <row r="57" spans="1:8" x14ac:dyDescent="0.3">
      <c r="A57" t="s">
        <v>63</v>
      </c>
      <c r="B57" s="1">
        <v>36.6</v>
      </c>
      <c r="C57" s="1">
        <v>7.58</v>
      </c>
      <c r="D57" s="1">
        <f t="shared" si="0"/>
        <v>44.18</v>
      </c>
      <c r="E57" s="1">
        <v>8.5609999999999999</v>
      </c>
      <c r="F57" t="s">
        <v>7</v>
      </c>
      <c r="G57" s="1">
        <f t="shared" si="1"/>
        <v>3154.3963332000003</v>
      </c>
    </row>
    <row r="58" spans="1:8" x14ac:dyDescent="0.3">
      <c r="A58" t="s">
        <v>64</v>
      </c>
      <c r="B58" s="1">
        <v>30.7</v>
      </c>
      <c r="C58" s="1">
        <v>5.85</v>
      </c>
      <c r="D58" s="1">
        <f t="shared" si="0"/>
        <v>36.549999999999997</v>
      </c>
      <c r="E58" s="1">
        <v>8.0039999999999996</v>
      </c>
      <c r="F58" t="s">
        <v>7</v>
      </c>
      <c r="G58" s="1">
        <f t="shared" si="1"/>
        <v>2439.8353079999993</v>
      </c>
    </row>
    <row r="59" spans="1:8" x14ac:dyDescent="0.3">
      <c r="A59" t="s">
        <v>65</v>
      </c>
      <c r="B59" s="1">
        <v>26.7</v>
      </c>
      <c r="C59" s="1">
        <v>7.18</v>
      </c>
      <c r="D59" s="1">
        <f t="shared" si="0"/>
        <v>33.879999999999995</v>
      </c>
      <c r="E59" s="1">
        <v>7.48</v>
      </c>
      <c r="F59" t="s">
        <v>7</v>
      </c>
      <c r="G59" s="1">
        <f t="shared" si="1"/>
        <v>2113.5428159999997</v>
      </c>
    </row>
    <row r="60" spans="1:8" x14ac:dyDescent="0.3">
      <c r="A60" t="s">
        <v>66</v>
      </c>
      <c r="B60" s="1">
        <v>41.1</v>
      </c>
      <c r="C60" s="1">
        <v>2.82</v>
      </c>
      <c r="D60" s="1">
        <f t="shared" si="0"/>
        <v>43.92</v>
      </c>
      <c r="E60" s="1">
        <v>7.1280000000000001</v>
      </c>
      <c r="F60" t="s">
        <v>7</v>
      </c>
      <c r="G60" s="1">
        <f t="shared" si="1"/>
        <v>2610.9350783999998</v>
      </c>
    </row>
    <row r="61" spans="1:8" x14ac:dyDescent="0.3">
      <c r="A61" t="s">
        <v>67</v>
      </c>
      <c r="B61" s="1">
        <v>45.2</v>
      </c>
      <c r="C61" s="1">
        <v>4.59</v>
      </c>
      <c r="D61" s="1">
        <f t="shared" si="0"/>
        <v>49.790000000000006</v>
      </c>
      <c r="E61" s="1">
        <v>6.9420000000000002</v>
      </c>
      <c r="F61" t="s">
        <v>7</v>
      </c>
      <c r="G61" s="1">
        <f t="shared" si="1"/>
        <v>2882.6557812000005</v>
      </c>
    </row>
    <row r="62" spans="1:8" x14ac:dyDescent="0.3">
      <c r="B62" s="1"/>
      <c r="C62" s="1"/>
      <c r="D62" s="1"/>
      <c r="E62" s="1"/>
      <c r="G62" s="1"/>
    </row>
    <row r="63" spans="1:8" x14ac:dyDescent="0.3">
      <c r="B63" s="1"/>
      <c r="C63" s="1"/>
      <c r="D63" s="1"/>
      <c r="E63" s="1"/>
      <c r="G63" s="7">
        <f>MIN(G2:G61)</f>
        <v>1250.32863</v>
      </c>
      <c r="H63" t="s">
        <v>68</v>
      </c>
    </row>
    <row r="64" spans="1:8" x14ac:dyDescent="0.3">
      <c r="B64" s="1"/>
      <c r="C64" s="1"/>
      <c r="D64" s="1"/>
      <c r="E64" s="1"/>
      <c r="G64" s="7">
        <f>MAX(G2:G61)</f>
        <v>3546.1471500000002</v>
      </c>
      <c r="H64" t="s">
        <v>69</v>
      </c>
    </row>
    <row r="65" spans="7:8" x14ac:dyDescent="0.3">
      <c r="G65" s="7">
        <f>MEDIAN(G2:G61)</f>
        <v>2341.441656</v>
      </c>
      <c r="H65" t="s">
        <v>70</v>
      </c>
    </row>
    <row r="66" spans="7:8" x14ac:dyDescent="0.3">
      <c r="G66" s="7">
        <f>AVERAGE(G2:G61)</f>
        <v>2288.198683865</v>
      </c>
      <c r="H66" t="s">
        <v>0</v>
      </c>
    </row>
    <row r="67" spans="7:8" x14ac:dyDescent="0.3">
      <c r="G67" s="7">
        <f>PERCENTILE(G2:G61,0.99)</f>
        <v>3373.8685789799988</v>
      </c>
      <c r="H67" t="s">
        <v>71</v>
      </c>
    </row>
    <row r="68" spans="7:8" x14ac:dyDescent="0.3">
      <c r="G68" s="7">
        <f>PERCENTILE(G2:G61,0.95)</f>
        <v>3065.5256268000007</v>
      </c>
      <c r="H68" t="s">
        <v>72</v>
      </c>
    </row>
    <row r="69" spans="7:8" x14ac:dyDescent="0.3">
      <c r="G69" s="7">
        <f>PERCENTILE(G2:G61,0.9)</f>
        <v>2885.9215417200007</v>
      </c>
      <c r="H69" t="s">
        <v>73</v>
      </c>
    </row>
    <row r="70" spans="7:8" x14ac:dyDescent="0.3">
      <c r="G70" s="3">
        <f>2397.56</f>
        <v>2397.56</v>
      </c>
      <c r="H70" t="s">
        <v>83</v>
      </c>
    </row>
    <row r="71" spans="7:8" x14ac:dyDescent="0.3">
      <c r="H71" t="s">
        <v>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21" sqref="R2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J7" sqref="J7"/>
    </sheetView>
  </sheetViews>
  <sheetFormatPr defaultRowHeight="14.4" x14ac:dyDescent="0.3"/>
  <cols>
    <col min="12" max="16" width="8.88671875" customWidth="1"/>
  </cols>
  <sheetData>
    <row r="1" spans="1:16" x14ac:dyDescent="0.3">
      <c r="A1" s="6" t="s">
        <v>79</v>
      </c>
      <c r="B1" s="6" t="s">
        <v>81</v>
      </c>
      <c r="L1" s="8" t="s">
        <v>84</v>
      </c>
      <c r="M1" s="8"/>
      <c r="N1" s="8"/>
      <c r="O1" s="8"/>
      <c r="P1" s="8"/>
    </row>
    <row r="2" spans="1:16" x14ac:dyDescent="0.3">
      <c r="A2" s="4">
        <v>1250.32863</v>
      </c>
      <c r="B2" s="4">
        <v>1</v>
      </c>
      <c r="L2" s="3" t="s">
        <v>75</v>
      </c>
      <c r="M2" s="3" t="s">
        <v>74</v>
      </c>
      <c r="N2" s="3" t="s">
        <v>77</v>
      </c>
      <c r="O2" s="3" t="s">
        <v>82</v>
      </c>
      <c r="P2" s="3" t="s">
        <v>76</v>
      </c>
    </row>
    <row r="3" spans="1:16" x14ac:dyDescent="0.3">
      <c r="A3" s="4">
        <v>1578.3027042857143</v>
      </c>
      <c r="B3" s="4">
        <v>4</v>
      </c>
      <c r="L3" s="7">
        <f>'Data Set'!$G$66</f>
        <v>2288.198683865</v>
      </c>
      <c r="M3" s="7">
        <f>'Data Set'!$G$70</f>
        <v>2397.56</v>
      </c>
      <c r="N3" s="7">
        <f>'Data Set'!$G$68</f>
        <v>3065.5256268000007</v>
      </c>
      <c r="O3" s="7">
        <f>'Data Set'!$G$67</f>
        <v>3373.8685789799988</v>
      </c>
      <c r="P3" s="7">
        <f>'Data Set'!$G$64</f>
        <v>3546.1471500000002</v>
      </c>
    </row>
    <row r="4" spans="1:16" x14ac:dyDescent="0.3">
      <c r="A4" s="4">
        <v>1906.2767785714286</v>
      </c>
      <c r="B4" s="4">
        <v>9</v>
      </c>
      <c r="L4" s="7">
        <f>'Data Set'!$G$66</f>
        <v>2288.198683865</v>
      </c>
      <c r="M4" s="7">
        <f>'Data Set'!$G$70</f>
        <v>2397.56</v>
      </c>
      <c r="N4" s="7">
        <f>'Data Set'!$G$68</f>
        <v>3065.5256268000007</v>
      </c>
      <c r="O4" s="7">
        <f>'Data Set'!$G$67</f>
        <v>3373.8685789799988</v>
      </c>
      <c r="P4" s="7">
        <f>'Data Set'!$G$64</f>
        <v>3546.1471500000002</v>
      </c>
    </row>
    <row r="5" spans="1:16" x14ac:dyDescent="0.3">
      <c r="A5" s="4">
        <v>2234.2508528571429</v>
      </c>
      <c r="B5" s="4">
        <v>12</v>
      </c>
      <c r="L5" s="7">
        <f>'Data Set'!$G$66</f>
        <v>2288.198683865</v>
      </c>
      <c r="M5" s="7">
        <f>'Data Set'!$G$70</f>
        <v>2397.56</v>
      </c>
      <c r="N5" s="7">
        <f>'Data Set'!$G$68</f>
        <v>3065.5256268000007</v>
      </c>
      <c r="O5" s="7">
        <f>'Data Set'!$G$67</f>
        <v>3373.8685789799988</v>
      </c>
      <c r="P5" s="7">
        <f>'Data Set'!$G$64</f>
        <v>3546.1471500000002</v>
      </c>
    </row>
    <row r="6" spans="1:16" x14ac:dyDescent="0.3">
      <c r="A6" s="4">
        <v>2562.2249271428573</v>
      </c>
      <c r="B6" s="4">
        <v>16</v>
      </c>
      <c r="L6" s="7">
        <f>'Data Set'!$G$66</f>
        <v>2288.198683865</v>
      </c>
      <c r="M6" s="7">
        <f>'Data Set'!$G$70</f>
        <v>2397.56</v>
      </c>
      <c r="N6" s="7">
        <f>'Data Set'!$G$68</f>
        <v>3065.5256268000007</v>
      </c>
      <c r="O6" s="7">
        <f>'Data Set'!$G$67</f>
        <v>3373.8685789799988</v>
      </c>
      <c r="P6" s="7">
        <f>'Data Set'!$G$64</f>
        <v>3546.1471500000002</v>
      </c>
    </row>
    <row r="7" spans="1:16" x14ac:dyDescent="0.3">
      <c r="A7" s="4">
        <v>2890.1990014285716</v>
      </c>
      <c r="B7" s="4">
        <v>12</v>
      </c>
      <c r="L7" s="7">
        <f>'Data Set'!$G$66</f>
        <v>2288.198683865</v>
      </c>
      <c r="M7" s="7">
        <f>'Data Set'!$G$70</f>
        <v>2397.56</v>
      </c>
      <c r="N7" s="7">
        <f>'Data Set'!$G$68</f>
        <v>3065.5256268000007</v>
      </c>
      <c r="O7" s="7">
        <f>'Data Set'!$G$67</f>
        <v>3373.8685789799988</v>
      </c>
      <c r="P7" s="7">
        <f>'Data Set'!$G$64</f>
        <v>3546.1471500000002</v>
      </c>
    </row>
    <row r="8" spans="1:16" x14ac:dyDescent="0.3">
      <c r="A8" s="4">
        <v>3218.1730757142859</v>
      </c>
      <c r="B8" s="4">
        <v>4</v>
      </c>
      <c r="L8" s="7">
        <f>'Data Set'!$G$66</f>
        <v>2288.198683865</v>
      </c>
      <c r="M8" s="7">
        <f>'Data Set'!$G$70</f>
        <v>2397.56</v>
      </c>
      <c r="N8" s="7">
        <f>'Data Set'!$G$68</f>
        <v>3065.5256268000007</v>
      </c>
      <c r="O8" s="7">
        <f>'Data Set'!$G$67</f>
        <v>3373.8685789799988</v>
      </c>
      <c r="P8" s="7">
        <f>'Data Set'!$G$64</f>
        <v>3546.1471500000002</v>
      </c>
    </row>
    <row r="9" spans="1:16" ht="15" thickBot="1" x14ac:dyDescent="0.35">
      <c r="A9" s="5" t="s">
        <v>80</v>
      </c>
      <c r="B9" s="5">
        <v>2</v>
      </c>
      <c r="L9" s="7">
        <f>'Data Set'!$G$66</f>
        <v>2288.198683865</v>
      </c>
      <c r="M9" s="7">
        <f>'Data Set'!$G$70</f>
        <v>2397.56</v>
      </c>
      <c r="N9" s="7">
        <f>'Data Set'!$G$68</f>
        <v>3065.5256268000007</v>
      </c>
      <c r="O9" s="7">
        <f>'Data Set'!$G$67</f>
        <v>3373.8685789799988</v>
      </c>
      <c r="P9" s="7">
        <f>'Data Set'!$G$64</f>
        <v>3546.1471500000002</v>
      </c>
    </row>
    <row r="10" spans="1:16" x14ac:dyDescent="0.3">
      <c r="L10" s="7">
        <f>'Data Set'!$G$66</f>
        <v>2288.198683865</v>
      </c>
      <c r="M10" s="7">
        <f>'Data Set'!$G$70</f>
        <v>2397.56</v>
      </c>
      <c r="N10" s="7">
        <f>'Data Set'!$G$68</f>
        <v>3065.5256268000007</v>
      </c>
      <c r="O10" s="7">
        <f>'Data Set'!$G$67</f>
        <v>3373.8685789799988</v>
      </c>
      <c r="P10" s="7">
        <f>'Data Set'!$G$64</f>
        <v>3546.1471500000002</v>
      </c>
    </row>
    <row r="11" spans="1:16" x14ac:dyDescent="0.3">
      <c r="L11" s="7">
        <f>'Data Set'!$G$66</f>
        <v>2288.198683865</v>
      </c>
      <c r="M11" s="7">
        <f>'Data Set'!$G$70</f>
        <v>2397.56</v>
      </c>
      <c r="N11" s="7">
        <f>'Data Set'!$G$68</f>
        <v>3065.5256268000007</v>
      </c>
      <c r="O11" s="7">
        <f>'Data Set'!$G$67</f>
        <v>3373.8685789799988</v>
      </c>
      <c r="P11" s="7">
        <f>'Data Set'!$G$64</f>
        <v>3546.1471500000002</v>
      </c>
    </row>
    <row r="12" spans="1:16" x14ac:dyDescent="0.3">
      <c r="L12" s="7">
        <f>'Data Set'!$G$66</f>
        <v>2288.198683865</v>
      </c>
      <c r="M12" s="7">
        <f>'Data Set'!$G$70</f>
        <v>2397.56</v>
      </c>
      <c r="N12" s="7">
        <f>'Data Set'!$G$68</f>
        <v>3065.5256268000007</v>
      </c>
      <c r="O12" s="7">
        <f>'Data Set'!$G$67</f>
        <v>3373.8685789799988</v>
      </c>
      <c r="P12" s="7">
        <f>'Data Set'!$G$64</f>
        <v>3546.1471500000002</v>
      </c>
    </row>
    <row r="13" spans="1:16" x14ac:dyDescent="0.3">
      <c r="L13" s="7">
        <f>'Data Set'!$G$66</f>
        <v>2288.198683865</v>
      </c>
      <c r="M13" s="7">
        <f>'Data Set'!$G$70</f>
        <v>2397.56</v>
      </c>
      <c r="N13" s="7">
        <f>'Data Set'!$G$68</f>
        <v>3065.5256268000007</v>
      </c>
      <c r="O13" s="7">
        <f>'Data Set'!$G$67</f>
        <v>3373.8685789799988</v>
      </c>
      <c r="P13" s="7">
        <f>'Data Set'!$G$64</f>
        <v>3546.1471500000002</v>
      </c>
    </row>
    <row r="14" spans="1:16" x14ac:dyDescent="0.3">
      <c r="L14" s="7">
        <f>'Data Set'!$G$66</f>
        <v>2288.198683865</v>
      </c>
      <c r="M14" s="7">
        <f>'Data Set'!$G$70</f>
        <v>2397.56</v>
      </c>
      <c r="N14" s="7">
        <f>'Data Set'!$G$68</f>
        <v>3065.5256268000007</v>
      </c>
      <c r="O14" s="7">
        <f>'Data Set'!$G$67</f>
        <v>3373.8685789799988</v>
      </c>
      <c r="P14" s="7">
        <f>'Data Set'!$G$64</f>
        <v>3546.1471500000002</v>
      </c>
    </row>
    <row r="15" spans="1:16" x14ac:dyDescent="0.3">
      <c r="L15" s="7">
        <f>'Data Set'!$G$66</f>
        <v>2288.198683865</v>
      </c>
      <c r="M15" s="7">
        <f>'Data Set'!$G$70</f>
        <v>2397.56</v>
      </c>
      <c r="N15" s="7">
        <f>'Data Set'!$G$68</f>
        <v>3065.5256268000007</v>
      </c>
      <c r="O15" s="7">
        <f>'Data Set'!$G$67</f>
        <v>3373.8685789799988</v>
      </c>
      <c r="P15" s="7">
        <f>'Data Set'!$G$64</f>
        <v>3546.1471500000002</v>
      </c>
    </row>
    <row r="16" spans="1:16" x14ac:dyDescent="0.3">
      <c r="L16" s="7">
        <f>'Data Set'!$G$66</f>
        <v>2288.198683865</v>
      </c>
      <c r="M16" s="7">
        <f>'Data Set'!$G$70</f>
        <v>2397.56</v>
      </c>
      <c r="N16" s="7">
        <f>'Data Set'!$G$68</f>
        <v>3065.5256268000007</v>
      </c>
      <c r="O16" s="7">
        <f>'Data Set'!$G$67</f>
        <v>3373.8685789799988</v>
      </c>
      <c r="P16" s="7">
        <f>'Data Set'!$G$64</f>
        <v>3546.1471500000002</v>
      </c>
    </row>
    <row r="17" spans="12:16" x14ac:dyDescent="0.3">
      <c r="L17" s="7">
        <f>'Data Set'!$G$66</f>
        <v>2288.198683865</v>
      </c>
      <c r="M17" s="7">
        <f>'Data Set'!$G$70</f>
        <v>2397.56</v>
      </c>
      <c r="N17" s="7">
        <f>'Data Set'!$G$68</f>
        <v>3065.5256268000007</v>
      </c>
      <c r="O17" s="7">
        <f>'Data Set'!$G$67</f>
        <v>3373.8685789799988</v>
      </c>
      <c r="P17" s="7">
        <f>'Data Set'!$G$64</f>
        <v>3546.1471500000002</v>
      </c>
    </row>
    <row r="18" spans="12:16" x14ac:dyDescent="0.3">
      <c r="L18" s="7">
        <f>'Data Set'!$G$66</f>
        <v>2288.198683865</v>
      </c>
      <c r="M18" s="7">
        <f>'Data Set'!$G$70</f>
        <v>2397.56</v>
      </c>
      <c r="N18" s="7">
        <f>'Data Set'!$G$68</f>
        <v>3065.5256268000007</v>
      </c>
      <c r="O18" s="7">
        <f>'Data Set'!$G$67</f>
        <v>3373.8685789799988</v>
      </c>
      <c r="P18" s="7">
        <f>'Data Set'!$G$64</f>
        <v>3546.1471500000002</v>
      </c>
    </row>
    <row r="19" spans="12:16" x14ac:dyDescent="0.3">
      <c r="L19" s="7">
        <f>'Data Set'!$G$66</f>
        <v>2288.198683865</v>
      </c>
      <c r="M19" s="7">
        <f>'Data Set'!$G$70</f>
        <v>2397.56</v>
      </c>
      <c r="N19" s="7">
        <f>'Data Set'!$G$68</f>
        <v>3065.5256268000007</v>
      </c>
      <c r="O19" s="7">
        <f>'Data Set'!$G$67</f>
        <v>3373.8685789799988</v>
      </c>
      <c r="P19" s="7">
        <f>'Data Set'!$G$64</f>
        <v>3546.1471500000002</v>
      </c>
    </row>
    <row r="20" spans="12:16" x14ac:dyDescent="0.3">
      <c r="L20" s="7">
        <f>'Data Set'!$G$66</f>
        <v>2288.198683865</v>
      </c>
      <c r="M20" s="7">
        <f>'Data Set'!$G$70</f>
        <v>2397.56</v>
      </c>
      <c r="N20" s="7">
        <f>'Data Set'!$G$68</f>
        <v>3065.5256268000007</v>
      </c>
      <c r="O20" s="7">
        <f>'Data Set'!$G$67</f>
        <v>3373.8685789799988</v>
      </c>
      <c r="P20" s="7">
        <f>'Data Set'!$G$64</f>
        <v>3546.1471500000002</v>
      </c>
    </row>
    <row r="21" spans="12:16" x14ac:dyDescent="0.3">
      <c r="L21" s="7">
        <f>'Data Set'!$G$66</f>
        <v>2288.198683865</v>
      </c>
      <c r="M21" s="7">
        <f>'Data Set'!$G$70</f>
        <v>2397.56</v>
      </c>
      <c r="N21" s="7">
        <f>'Data Set'!$G$68</f>
        <v>3065.5256268000007</v>
      </c>
      <c r="O21" s="7">
        <f>'Data Set'!$G$67</f>
        <v>3373.8685789799988</v>
      </c>
      <c r="P21" s="7">
        <f>'Data Set'!$G$64</f>
        <v>3546.1471500000002</v>
      </c>
    </row>
    <row r="22" spans="12:16" x14ac:dyDescent="0.3">
      <c r="L22" s="7">
        <f>'Data Set'!$G$66</f>
        <v>2288.198683865</v>
      </c>
      <c r="M22" s="7">
        <f>'Data Set'!$G$70</f>
        <v>2397.56</v>
      </c>
      <c r="N22" s="7">
        <f>'Data Set'!$G$68</f>
        <v>3065.5256268000007</v>
      </c>
      <c r="O22" s="7">
        <f>'Data Set'!$G$67</f>
        <v>3373.8685789799988</v>
      </c>
      <c r="P22" s="7">
        <f>'Data Set'!$G$64</f>
        <v>3546.1471500000002</v>
      </c>
    </row>
    <row r="23" spans="12:16" x14ac:dyDescent="0.3">
      <c r="L23" s="7">
        <f>'Data Set'!$G$66</f>
        <v>2288.198683865</v>
      </c>
      <c r="M23" s="7">
        <f>'Data Set'!$G$70</f>
        <v>2397.56</v>
      </c>
      <c r="N23" s="7">
        <f>'Data Set'!$G$68</f>
        <v>3065.5256268000007</v>
      </c>
      <c r="O23" s="7">
        <f>'Data Set'!$G$67</f>
        <v>3373.8685789799988</v>
      </c>
      <c r="P23" s="7">
        <f>'Data Set'!$G$64</f>
        <v>3546.1471500000002</v>
      </c>
    </row>
    <row r="24" spans="12:16" x14ac:dyDescent="0.3">
      <c r="L24" s="7">
        <f>'Data Set'!$G$66</f>
        <v>2288.198683865</v>
      </c>
      <c r="M24" s="7">
        <f>'Data Set'!$G$70</f>
        <v>2397.56</v>
      </c>
      <c r="N24" s="7">
        <f>'Data Set'!$G$68</f>
        <v>3065.5256268000007</v>
      </c>
      <c r="O24" s="7">
        <f>'Data Set'!$G$67</f>
        <v>3373.8685789799988</v>
      </c>
      <c r="P24" s="7">
        <f>'Data Set'!$G$64</f>
        <v>3546.1471500000002</v>
      </c>
    </row>
    <row r="25" spans="12:16" x14ac:dyDescent="0.3">
      <c r="L25" s="7">
        <f>'Data Set'!$G$66</f>
        <v>2288.198683865</v>
      </c>
      <c r="M25" s="7">
        <f>'Data Set'!$G$70</f>
        <v>2397.56</v>
      </c>
      <c r="N25" s="7">
        <f>'Data Set'!$G$68</f>
        <v>3065.5256268000007</v>
      </c>
      <c r="O25" s="7">
        <f>'Data Set'!$G$67</f>
        <v>3373.8685789799988</v>
      </c>
      <c r="P25" s="7">
        <f>'Data Set'!$G$64</f>
        <v>3546.1471500000002</v>
      </c>
    </row>
    <row r="26" spans="12:16" x14ac:dyDescent="0.3">
      <c r="L26" s="7">
        <f>'Data Set'!$G$66</f>
        <v>2288.198683865</v>
      </c>
      <c r="M26" s="7">
        <f>'Data Set'!$G$70</f>
        <v>2397.56</v>
      </c>
      <c r="N26" s="7">
        <f>'Data Set'!$G$68</f>
        <v>3065.5256268000007</v>
      </c>
      <c r="O26" s="7">
        <f>'Data Set'!$G$67</f>
        <v>3373.8685789799988</v>
      </c>
      <c r="P26" s="7">
        <f>'Data Set'!$G$64</f>
        <v>3546.1471500000002</v>
      </c>
    </row>
    <row r="27" spans="12:16" x14ac:dyDescent="0.3">
      <c r="L27" s="7">
        <f>'Data Set'!$G$66</f>
        <v>2288.198683865</v>
      </c>
      <c r="M27" s="7">
        <f>'Data Set'!$G$70</f>
        <v>2397.56</v>
      </c>
      <c r="N27" s="7">
        <f>'Data Set'!$G$68</f>
        <v>3065.5256268000007</v>
      </c>
      <c r="O27" s="7">
        <f>'Data Set'!$G$67</f>
        <v>3373.8685789799988</v>
      </c>
      <c r="P27" s="7">
        <f>'Data Set'!$G$64</f>
        <v>3546.1471500000002</v>
      </c>
    </row>
    <row r="28" spans="12:16" x14ac:dyDescent="0.3">
      <c r="L28" s="7">
        <f>'Data Set'!$G$66</f>
        <v>2288.198683865</v>
      </c>
      <c r="M28" s="7">
        <f>'Data Set'!$G$70</f>
        <v>2397.56</v>
      </c>
      <c r="N28" s="7">
        <f>'Data Set'!$G$68</f>
        <v>3065.5256268000007</v>
      </c>
      <c r="O28" s="7">
        <f>'Data Set'!$G$67</f>
        <v>3373.8685789799988</v>
      </c>
      <c r="P28" s="7">
        <f>'Data Set'!$G$64</f>
        <v>3546.1471500000002</v>
      </c>
    </row>
    <row r="29" spans="12:16" x14ac:dyDescent="0.3">
      <c r="L29" s="7">
        <f>'Data Set'!$G$66</f>
        <v>2288.198683865</v>
      </c>
      <c r="M29" s="7">
        <f>'Data Set'!$G$70</f>
        <v>2397.56</v>
      </c>
      <c r="N29" s="7">
        <f>'Data Set'!$G$68</f>
        <v>3065.5256268000007</v>
      </c>
      <c r="O29" s="7">
        <f>'Data Set'!$G$67</f>
        <v>3373.8685789799988</v>
      </c>
      <c r="P29" s="7">
        <f>'Data Set'!$G$64</f>
        <v>3546.1471500000002</v>
      </c>
    </row>
    <row r="30" spans="12:16" x14ac:dyDescent="0.3">
      <c r="L30" s="7">
        <f>'Data Set'!$G$66</f>
        <v>2288.198683865</v>
      </c>
      <c r="M30" s="7">
        <f>'Data Set'!$G$70</f>
        <v>2397.56</v>
      </c>
      <c r="N30" s="7">
        <f>'Data Set'!$G$68</f>
        <v>3065.5256268000007</v>
      </c>
      <c r="O30" s="7">
        <f>'Data Set'!$G$67</f>
        <v>3373.8685789799988</v>
      </c>
      <c r="P30" s="7">
        <f>'Data Set'!$G$64</f>
        <v>3546.1471500000002</v>
      </c>
    </row>
    <row r="31" spans="12:16" x14ac:dyDescent="0.3">
      <c r="L31" s="7">
        <f>'Data Set'!$G$66</f>
        <v>2288.198683865</v>
      </c>
      <c r="M31" s="7">
        <f>'Data Set'!$G$70</f>
        <v>2397.56</v>
      </c>
      <c r="N31" s="7">
        <f>'Data Set'!$G$68</f>
        <v>3065.5256268000007</v>
      </c>
      <c r="O31" s="7">
        <f>'Data Set'!$G$67</f>
        <v>3373.8685789799988</v>
      </c>
      <c r="P31" s="7">
        <f>'Data Set'!$G$64</f>
        <v>3546.1471500000002</v>
      </c>
    </row>
    <row r="32" spans="12:16" x14ac:dyDescent="0.3">
      <c r="L32" s="7">
        <f>'Data Set'!$G$66</f>
        <v>2288.198683865</v>
      </c>
      <c r="M32" s="7">
        <f>'Data Set'!$G$70</f>
        <v>2397.56</v>
      </c>
      <c r="N32" s="7">
        <f>'Data Set'!$G$68</f>
        <v>3065.5256268000007</v>
      </c>
      <c r="O32" s="7">
        <f>'Data Set'!$G$67</f>
        <v>3373.8685789799988</v>
      </c>
      <c r="P32" s="7">
        <f>'Data Set'!$G$64</f>
        <v>3546.1471500000002</v>
      </c>
    </row>
    <row r="33" spans="12:16" x14ac:dyDescent="0.3">
      <c r="L33" s="7">
        <f>'Data Set'!$G$66</f>
        <v>2288.198683865</v>
      </c>
      <c r="M33" s="7">
        <f>'Data Set'!$G$70</f>
        <v>2397.56</v>
      </c>
      <c r="N33" s="7">
        <f>'Data Set'!$G$68</f>
        <v>3065.5256268000007</v>
      </c>
      <c r="O33" s="7">
        <f>'Data Set'!$G$67</f>
        <v>3373.8685789799988</v>
      </c>
      <c r="P33" s="7">
        <f>'Data Set'!$G$64</f>
        <v>3546.1471500000002</v>
      </c>
    </row>
    <row r="34" spans="12:16" x14ac:dyDescent="0.3">
      <c r="L34" s="7">
        <f>'Data Set'!$G$66</f>
        <v>2288.198683865</v>
      </c>
      <c r="M34" s="7">
        <f>'Data Set'!$G$70</f>
        <v>2397.56</v>
      </c>
      <c r="N34" s="7">
        <f>'Data Set'!$G$68</f>
        <v>3065.5256268000007</v>
      </c>
      <c r="O34" s="7">
        <f>'Data Set'!$G$67</f>
        <v>3373.8685789799988</v>
      </c>
      <c r="P34" s="7">
        <f>'Data Set'!$G$64</f>
        <v>3546.1471500000002</v>
      </c>
    </row>
    <row r="35" spans="12:16" x14ac:dyDescent="0.3">
      <c r="L35" s="7">
        <f>'Data Set'!$G$66</f>
        <v>2288.198683865</v>
      </c>
      <c r="M35" s="7">
        <f>'Data Set'!$G$70</f>
        <v>2397.56</v>
      </c>
      <c r="N35" s="7">
        <f>'Data Set'!$G$68</f>
        <v>3065.5256268000007</v>
      </c>
      <c r="O35" s="7">
        <f>'Data Set'!$G$67</f>
        <v>3373.8685789799988</v>
      </c>
      <c r="P35" s="7">
        <f>'Data Set'!$G$64</f>
        <v>3546.1471500000002</v>
      </c>
    </row>
    <row r="36" spans="12:16" x14ac:dyDescent="0.3">
      <c r="L36" s="7">
        <f>'Data Set'!$G$66</f>
        <v>2288.198683865</v>
      </c>
      <c r="M36" s="7">
        <f>'Data Set'!$G$70</f>
        <v>2397.56</v>
      </c>
      <c r="N36" s="7">
        <f>'Data Set'!$G$68</f>
        <v>3065.5256268000007</v>
      </c>
      <c r="O36" s="7">
        <f>'Data Set'!$G$67</f>
        <v>3373.8685789799988</v>
      </c>
      <c r="P36" s="7">
        <f>'Data Set'!$G$64</f>
        <v>3546.1471500000002</v>
      </c>
    </row>
    <row r="37" spans="12:16" x14ac:dyDescent="0.3">
      <c r="L37" s="7">
        <f>'Data Set'!$G$66</f>
        <v>2288.198683865</v>
      </c>
      <c r="M37" s="7">
        <f>'Data Set'!$G$70</f>
        <v>2397.56</v>
      </c>
      <c r="N37" s="7">
        <f>'Data Set'!$G$68</f>
        <v>3065.5256268000007</v>
      </c>
      <c r="O37" s="7">
        <f>'Data Set'!$G$67</f>
        <v>3373.8685789799988</v>
      </c>
      <c r="P37" s="7">
        <f>'Data Set'!$G$64</f>
        <v>3546.1471500000002</v>
      </c>
    </row>
    <row r="38" spans="12:16" x14ac:dyDescent="0.3">
      <c r="L38" s="7">
        <f>'Data Set'!$G$66</f>
        <v>2288.198683865</v>
      </c>
      <c r="M38" s="7">
        <f>'Data Set'!$G$70</f>
        <v>2397.56</v>
      </c>
      <c r="N38" s="7">
        <f>'Data Set'!$G$68</f>
        <v>3065.5256268000007</v>
      </c>
      <c r="O38" s="7">
        <f>'Data Set'!$G$67</f>
        <v>3373.8685789799988</v>
      </c>
      <c r="P38" s="7">
        <f>'Data Set'!$G$64</f>
        <v>3546.1471500000002</v>
      </c>
    </row>
    <row r="39" spans="12:16" x14ac:dyDescent="0.3">
      <c r="L39" s="7">
        <f>'Data Set'!$G$66</f>
        <v>2288.198683865</v>
      </c>
      <c r="M39" s="7">
        <f>'Data Set'!$G$70</f>
        <v>2397.56</v>
      </c>
      <c r="N39" s="7">
        <f>'Data Set'!$G$68</f>
        <v>3065.5256268000007</v>
      </c>
      <c r="O39" s="7">
        <f>'Data Set'!$G$67</f>
        <v>3373.8685789799988</v>
      </c>
      <c r="P39" s="7">
        <f>'Data Set'!$G$64</f>
        <v>3546.1471500000002</v>
      </c>
    </row>
    <row r="40" spans="12:16" x14ac:dyDescent="0.3">
      <c r="L40" s="7">
        <f>'Data Set'!$G$66</f>
        <v>2288.198683865</v>
      </c>
      <c r="M40" s="7">
        <f>'Data Set'!$G$70</f>
        <v>2397.56</v>
      </c>
      <c r="N40" s="7">
        <f>'Data Set'!$G$68</f>
        <v>3065.5256268000007</v>
      </c>
      <c r="O40" s="7">
        <f>'Data Set'!$G$67</f>
        <v>3373.8685789799988</v>
      </c>
      <c r="P40" s="7">
        <f>'Data Set'!$G$64</f>
        <v>3546.1471500000002</v>
      </c>
    </row>
    <row r="41" spans="12:16" x14ac:dyDescent="0.3">
      <c r="L41" s="7">
        <f>'Data Set'!$G$66</f>
        <v>2288.198683865</v>
      </c>
      <c r="M41" s="7">
        <f>'Data Set'!$G$70</f>
        <v>2397.56</v>
      </c>
      <c r="N41" s="7">
        <f>'Data Set'!$G$68</f>
        <v>3065.5256268000007</v>
      </c>
      <c r="O41" s="7">
        <f>'Data Set'!$G$67</f>
        <v>3373.8685789799988</v>
      </c>
      <c r="P41" s="7">
        <f>'Data Set'!$G$64</f>
        <v>3546.1471500000002</v>
      </c>
    </row>
    <row r="42" spans="12:16" x14ac:dyDescent="0.3">
      <c r="L42" s="7">
        <f>'Data Set'!$G$66</f>
        <v>2288.198683865</v>
      </c>
      <c r="M42" s="7">
        <f>'Data Set'!$G$70</f>
        <v>2397.56</v>
      </c>
      <c r="N42" s="7">
        <f>'Data Set'!$G$68</f>
        <v>3065.5256268000007</v>
      </c>
      <c r="O42" s="7">
        <f>'Data Set'!$G$67</f>
        <v>3373.8685789799988</v>
      </c>
      <c r="P42" s="7">
        <f>'Data Set'!$G$64</f>
        <v>3546.1471500000002</v>
      </c>
    </row>
    <row r="43" spans="12:16" x14ac:dyDescent="0.3">
      <c r="L43" s="7">
        <f>'Data Set'!$G$66</f>
        <v>2288.198683865</v>
      </c>
      <c r="M43" s="7">
        <f>'Data Set'!$G$70</f>
        <v>2397.56</v>
      </c>
      <c r="N43" s="7">
        <f>'Data Set'!$G$68</f>
        <v>3065.5256268000007</v>
      </c>
      <c r="O43" s="7">
        <f>'Data Set'!$G$67</f>
        <v>3373.8685789799988</v>
      </c>
      <c r="P43" s="7">
        <f>'Data Set'!$G$64</f>
        <v>3546.1471500000002</v>
      </c>
    </row>
    <row r="44" spans="12:16" x14ac:dyDescent="0.3">
      <c r="L44" s="7">
        <f>'Data Set'!$G$66</f>
        <v>2288.198683865</v>
      </c>
      <c r="M44" s="7">
        <f>'Data Set'!$G$70</f>
        <v>2397.56</v>
      </c>
      <c r="N44" s="7">
        <f>'Data Set'!$G$68</f>
        <v>3065.5256268000007</v>
      </c>
      <c r="O44" s="7">
        <f>'Data Set'!$G$67</f>
        <v>3373.8685789799988</v>
      </c>
      <c r="P44" s="7">
        <f>'Data Set'!$G$64</f>
        <v>3546.1471500000002</v>
      </c>
    </row>
    <row r="45" spans="12:16" x14ac:dyDescent="0.3">
      <c r="L45" s="7">
        <f>'Data Set'!$G$66</f>
        <v>2288.198683865</v>
      </c>
      <c r="M45" s="7">
        <f>'Data Set'!$G$70</f>
        <v>2397.56</v>
      </c>
      <c r="N45" s="7">
        <f>'Data Set'!$G$68</f>
        <v>3065.5256268000007</v>
      </c>
      <c r="O45" s="7">
        <f>'Data Set'!$G$67</f>
        <v>3373.8685789799988</v>
      </c>
      <c r="P45" s="7">
        <f>'Data Set'!$G$64</f>
        <v>3546.1471500000002</v>
      </c>
    </row>
    <row r="46" spans="12:16" x14ac:dyDescent="0.3">
      <c r="L46" s="7">
        <f>'Data Set'!$G$66</f>
        <v>2288.198683865</v>
      </c>
      <c r="M46" s="7">
        <f>'Data Set'!$G$70</f>
        <v>2397.56</v>
      </c>
      <c r="N46" s="7">
        <f>'Data Set'!$G$68</f>
        <v>3065.5256268000007</v>
      </c>
      <c r="O46" s="7">
        <f>'Data Set'!$G$67</f>
        <v>3373.8685789799988</v>
      </c>
      <c r="P46" s="7">
        <f>'Data Set'!$G$64</f>
        <v>3546.1471500000002</v>
      </c>
    </row>
    <row r="47" spans="12:16" x14ac:dyDescent="0.3">
      <c r="L47" s="7">
        <f>'Data Set'!$G$66</f>
        <v>2288.198683865</v>
      </c>
      <c r="M47" s="7">
        <f>'Data Set'!$G$70</f>
        <v>2397.56</v>
      </c>
      <c r="N47" s="7">
        <f>'Data Set'!$G$68</f>
        <v>3065.5256268000007</v>
      </c>
      <c r="O47" s="7">
        <f>'Data Set'!$G$67</f>
        <v>3373.8685789799988</v>
      </c>
      <c r="P47" s="7">
        <f>'Data Set'!$G$64</f>
        <v>3546.1471500000002</v>
      </c>
    </row>
    <row r="48" spans="12:16" x14ac:dyDescent="0.3">
      <c r="L48" s="7">
        <f>'Data Set'!$G$66</f>
        <v>2288.198683865</v>
      </c>
      <c r="M48" s="7">
        <f>'Data Set'!$G$70</f>
        <v>2397.56</v>
      </c>
      <c r="N48" s="7">
        <f>'Data Set'!$G$68</f>
        <v>3065.5256268000007</v>
      </c>
      <c r="O48" s="7">
        <f>'Data Set'!$G$67</f>
        <v>3373.8685789799988</v>
      </c>
      <c r="P48" s="7">
        <f>'Data Set'!$G$64</f>
        <v>3546.1471500000002</v>
      </c>
    </row>
    <row r="49" spans="12:16" x14ac:dyDescent="0.3">
      <c r="L49" s="7">
        <f>'Data Set'!$G$66</f>
        <v>2288.198683865</v>
      </c>
      <c r="M49" s="7">
        <f>'Data Set'!$G$70</f>
        <v>2397.56</v>
      </c>
      <c r="N49" s="7">
        <f>'Data Set'!$G$68</f>
        <v>3065.5256268000007</v>
      </c>
      <c r="O49" s="7">
        <f>'Data Set'!$G$67</f>
        <v>3373.8685789799988</v>
      </c>
      <c r="P49" s="7">
        <f>'Data Set'!$G$64</f>
        <v>3546.1471500000002</v>
      </c>
    </row>
    <row r="50" spans="12:16" x14ac:dyDescent="0.3">
      <c r="L50" s="7">
        <f>'Data Set'!$G$66</f>
        <v>2288.198683865</v>
      </c>
      <c r="M50" s="7">
        <f>'Data Set'!$G$70</f>
        <v>2397.56</v>
      </c>
      <c r="N50" s="7">
        <f>'Data Set'!$G$68</f>
        <v>3065.5256268000007</v>
      </c>
      <c r="O50" s="7">
        <f>'Data Set'!$G$67</f>
        <v>3373.8685789799988</v>
      </c>
      <c r="P50" s="7">
        <f>'Data Set'!$G$64</f>
        <v>3546.1471500000002</v>
      </c>
    </row>
    <row r="51" spans="12:16" x14ac:dyDescent="0.3">
      <c r="L51" s="7">
        <f>'Data Set'!$G$66</f>
        <v>2288.198683865</v>
      </c>
      <c r="M51" s="7">
        <f>'Data Set'!$G$70</f>
        <v>2397.56</v>
      </c>
      <c r="N51" s="7">
        <f>'Data Set'!$G$68</f>
        <v>3065.5256268000007</v>
      </c>
      <c r="O51" s="7">
        <f>'Data Set'!$G$67</f>
        <v>3373.8685789799988</v>
      </c>
      <c r="P51" s="7">
        <f>'Data Set'!$G$64</f>
        <v>3546.1471500000002</v>
      </c>
    </row>
    <row r="52" spans="12:16" x14ac:dyDescent="0.3">
      <c r="L52" s="7">
        <f>'Data Set'!$G$66</f>
        <v>2288.198683865</v>
      </c>
      <c r="M52" s="7">
        <f>'Data Set'!$G$70</f>
        <v>2397.56</v>
      </c>
      <c r="N52" s="7">
        <f>'Data Set'!$G$68</f>
        <v>3065.5256268000007</v>
      </c>
      <c r="O52" s="7">
        <f>'Data Set'!$G$67</f>
        <v>3373.8685789799988</v>
      </c>
      <c r="P52" s="7">
        <f>'Data Set'!$G$64</f>
        <v>3546.1471500000002</v>
      </c>
    </row>
    <row r="53" spans="12:16" x14ac:dyDescent="0.3">
      <c r="L53" s="7">
        <f>'Data Set'!$G$66</f>
        <v>2288.198683865</v>
      </c>
      <c r="M53" s="7">
        <f>'Data Set'!$G$70</f>
        <v>2397.56</v>
      </c>
      <c r="N53" s="7">
        <f>'Data Set'!$G$68</f>
        <v>3065.5256268000007</v>
      </c>
      <c r="O53" s="7">
        <f>'Data Set'!$G$67</f>
        <v>3373.8685789799988</v>
      </c>
      <c r="P53" s="7">
        <f>'Data Set'!$G$64</f>
        <v>3546.1471500000002</v>
      </c>
    </row>
    <row r="54" spans="12:16" x14ac:dyDescent="0.3">
      <c r="L54" s="7">
        <f>'Data Set'!$G$66</f>
        <v>2288.198683865</v>
      </c>
      <c r="M54" s="7">
        <f>'Data Set'!$G$70</f>
        <v>2397.56</v>
      </c>
      <c r="N54" s="7">
        <f>'Data Set'!$G$68</f>
        <v>3065.5256268000007</v>
      </c>
      <c r="O54" s="7">
        <f>'Data Set'!$G$67</f>
        <v>3373.8685789799988</v>
      </c>
      <c r="P54" s="7">
        <f>'Data Set'!$G$64</f>
        <v>3546.1471500000002</v>
      </c>
    </row>
    <row r="55" spans="12:16" x14ac:dyDescent="0.3">
      <c r="L55" s="7">
        <f>'Data Set'!$G$66</f>
        <v>2288.198683865</v>
      </c>
      <c r="M55" s="7">
        <f>'Data Set'!$G$70</f>
        <v>2397.56</v>
      </c>
      <c r="N55" s="7">
        <f>'Data Set'!$G$68</f>
        <v>3065.5256268000007</v>
      </c>
      <c r="O55" s="7">
        <f>'Data Set'!$G$67</f>
        <v>3373.8685789799988</v>
      </c>
      <c r="P55" s="7">
        <f>'Data Set'!$G$64</f>
        <v>3546.1471500000002</v>
      </c>
    </row>
    <row r="56" spans="12:16" x14ac:dyDescent="0.3">
      <c r="L56" s="7">
        <f>'Data Set'!$G$66</f>
        <v>2288.198683865</v>
      </c>
      <c r="M56" s="7">
        <f>'Data Set'!$G$70</f>
        <v>2397.56</v>
      </c>
      <c r="N56" s="7">
        <f>'Data Set'!$G$68</f>
        <v>3065.5256268000007</v>
      </c>
      <c r="O56" s="7">
        <f>'Data Set'!$G$67</f>
        <v>3373.8685789799988</v>
      </c>
      <c r="P56" s="7">
        <f>'Data Set'!$G$64</f>
        <v>3546.1471500000002</v>
      </c>
    </row>
    <row r="57" spans="12:16" x14ac:dyDescent="0.3">
      <c r="L57" s="7">
        <f>'Data Set'!$G$66</f>
        <v>2288.198683865</v>
      </c>
      <c r="M57" s="7">
        <f>'Data Set'!$G$70</f>
        <v>2397.56</v>
      </c>
      <c r="N57" s="7">
        <f>'Data Set'!$G$68</f>
        <v>3065.5256268000007</v>
      </c>
      <c r="O57" s="7">
        <f>'Data Set'!$G$67</f>
        <v>3373.8685789799988</v>
      </c>
      <c r="P57" s="7">
        <f>'Data Set'!$G$64</f>
        <v>3546.1471500000002</v>
      </c>
    </row>
    <row r="58" spans="12:16" x14ac:dyDescent="0.3">
      <c r="L58" s="7">
        <f>'Data Set'!$G$66</f>
        <v>2288.198683865</v>
      </c>
      <c r="M58" s="7">
        <f>'Data Set'!$G$70</f>
        <v>2397.56</v>
      </c>
      <c r="N58" s="7">
        <f>'Data Set'!$G$68</f>
        <v>3065.5256268000007</v>
      </c>
      <c r="O58" s="7">
        <f>'Data Set'!$G$67</f>
        <v>3373.8685789799988</v>
      </c>
      <c r="P58" s="7">
        <f>'Data Set'!$G$64</f>
        <v>3546.1471500000002</v>
      </c>
    </row>
    <row r="59" spans="12:16" x14ac:dyDescent="0.3">
      <c r="L59" s="7">
        <f>'Data Set'!$G$66</f>
        <v>2288.198683865</v>
      </c>
      <c r="M59" s="7">
        <f>'Data Set'!$G$70</f>
        <v>2397.56</v>
      </c>
      <c r="N59" s="7">
        <f>'Data Set'!$G$68</f>
        <v>3065.5256268000007</v>
      </c>
      <c r="O59" s="7">
        <f>'Data Set'!$G$67</f>
        <v>3373.8685789799988</v>
      </c>
      <c r="P59" s="7">
        <f>'Data Set'!$G$64</f>
        <v>3546.1471500000002</v>
      </c>
    </row>
    <row r="60" spans="12:16" x14ac:dyDescent="0.3">
      <c r="L60" s="7">
        <f>'Data Set'!$G$66</f>
        <v>2288.198683865</v>
      </c>
      <c r="M60" s="7">
        <f>'Data Set'!$G$70</f>
        <v>2397.56</v>
      </c>
      <c r="N60" s="7">
        <f>'Data Set'!$G$68</f>
        <v>3065.5256268000007</v>
      </c>
      <c r="O60" s="7">
        <f>'Data Set'!$G$67</f>
        <v>3373.8685789799988</v>
      </c>
      <c r="P60" s="7">
        <f>'Data Set'!$G$64</f>
        <v>3546.1471500000002</v>
      </c>
    </row>
    <row r="61" spans="12:16" x14ac:dyDescent="0.3">
      <c r="L61" s="7">
        <f>'Data Set'!$G$66</f>
        <v>2288.198683865</v>
      </c>
      <c r="M61" s="7">
        <f>'Data Set'!$G$70</f>
        <v>2397.56</v>
      </c>
      <c r="N61" s="7">
        <f>'Data Set'!$G$68</f>
        <v>3065.5256268000007</v>
      </c>
      <c r="O61" s="7">
        <f>'Data Set'!$G$67</f>
        <v>3373.8685789799988</v>
      </c>
      <c r="P61" s="7">
        <f>'Data Set'!$G$64</f>
        <v>3546.1471500000002</v>
      </c>
    </row>
    <row r="62" spans="12:16" x14ac:dyDescent="0.3">
      <c r="L62" s="7">
        <f>'Data Set'!$G$66</f>
        <v>2288.198683865</v>
      </c>
      <c r="M62" s="7">
        <f>'Data Set'!$G$70</f>
        <v>2397.56</v>
      </c>
      <c r="N62" s="7">
        <f>'Data Set'!$G$68</f>
        <v>3065.5256268000007</v>
      </c>
      <c r="O62" s="7">
        <f>'Data Set'!$G$67</f>
        <v>3373.8685789799988</v>
      </c>
      <c r="P62" s="7">
        <f>'Data Set'!$G$64</f>
        <v>3546.1471500000002</v>
      </c>
    </row>
  </sheetData>
  <mergeCells count="1">
    <mergeCell ref="L1:P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58D693CA4D14D9B503F50FB412C72" ma:contentTypeVersion="4" ma:contentTypeDescription="Create a new document." ma:contentTypeScope="" ma:versionID="67209e44a220d589380345ec14e27930">
  <xsd:schema xmlns:xsd="http://www.w3.org/2001/XMLSchema" xmlns:xs="http://www.w3.org/2001/XMLSchema" xmlns:p="http://schemas.microsoft.com/office/2006/metadata/properties" xmlns:ns2="cc1370c2-8353-4fcd-a320-2b5cbbff6031" xmlns:ns3="f4579c66-ba6e-4d2d-82bf-68d533fae1dd" targetNamespace="http://schemas.microsoft.com/office/2006/metadata/properties" ma:root="true" ma:fieldsID="f55b30d48a6d0c949008c843b4984661" ns2:_="" ns3:_="">
    <xsd:import namespace="cc1370c2-8353-4fcd-a320-2b5cbbff6031"/>
    <xsd:import namespace="f4579c66-ba6e-4d2d-82bf-68d533fae1dd"/>
    <xsd:element name="properties">
      <xsd:complexType>
        <xsd:sequence>
          <xsd:element name="documentManagement">
            <xsd:complexType>
              <xsd:all>
                <xsd:element ref="ns2:Category"/>
                <xsd:element ref="ns3:SharedWithUsers" minOccurs="0"/>
                <xsd:element ref="ns2:retention_x0020_schedule"/>
                <xsd:element ref="ns2:Sub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370c2-8353-4fcd-a320-2b5cbbff6031" elementFormDefault="qualified">
    <xsd:import namespace="http://schemas.microsoft.com/office/2006/documentManagement/types"/>
    <xsd:import namespace="http://schemas.microsoft.com/office/infopath/2007/PartnerControls"/>
    <xsd:element name="Category" ma:index="2" ma:displayName="Category" ma:default="Communications" ma:description="Select a category from below. This helps sort and make documents easier to find." ma:format="Dropdown" ma:internalName="Category">
      <xsd:simpleType>
        <xsd:restriction base="dms:Choice">
          <xsd:enumeration value="Communications"/>
          <xsd:enumeration value="Schedule"/>
          <xsd:enumeration value="Stakeholder Engagement"/>
          <xsd:enumeration value="Permit Development Internal Meetings"/>
          <xsd:enumeration value="Pre-draft Process"/>
          <xsd:enumeration value="Draft Permit and Fact Sheet"/>
          <xsd:enumeration value="Stakeholder Engagement (Education &amp; Outreach)"/>
          <xsd:enumeration value="Final Permit and Fact Sheet"/>
          <xsd:enumeration value="SEPA"/>
          <xsd:enumeration value="Sub-team: GP Framework"/>
          <xsd:enumeration value="Sub-team: Cap Development"/>
          <xsd:enumeration value="Sub-team: Planning"/>
          <xsd:enumeration value="Presentations"/>
          <xsd:enumeration value="Preliminary Determination Announcement Docs"/>
        </xsd:restriction>
      </xsd:simpleType>
    </xsd:element>
    <xsd:element name="retention_x0020_schedule" ma:index="10" ma:displayName="Retention Schedule" ma:default="20yrs after issuance, Destroy" ma:description="Agency and State Retention Schedule. Select one of the options," ma:format="Dropdown" ma:internalName="retention_x0020_schedule">
      <xsd:simpleType>
        <xsd:restriction base="dms:Choice">
          <xsd:enumeration value="Transitory, Destroy when not needed"/>
          <xsd:enumeration value="20yrs after issuance, Destroy"/>
          <xsd:enumeration value="2yrs, Destroy when not needed"/>
        </xsd:restriction>
      </xsd:simpleType>
    </xsd:element>
    <xsd:element name="Sub_x0020_Category" ma:index="11" nillable="true" ma:displayName="Sub Category" ma:default="Preliminary Determination" ma:format="Dropdown" ma:internalName="Sub_x0020_Category">
      <xsd:simpleType>
        <xsd:restriction base="dms:Choice">
          <xsd:enumeration value="Preliminary Determination"/>
          <xsd:enumeration value="Pre-Draft"/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79c66-ba6e-4d2d-82bf-68d533fae1dd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c1370c2-8353-4fcd-a320-2b5cbbff6031">Stakeholder Engagement</Category>
    <retention_x0020_schedule xmlns="cc1370c2-8353-4fcd-a320-2b5cbbff6031">20yrs after issuance, Destroy</retention_x0020_schedule>
    <Sub_x0020_Category xmlns="cc1370c2-8353-4fcd-a320-2b5cbbff6031">Pre-Draft</Sub_x0020_Category>
  </documentManagement>
</p:properties>
</file>

<file path=customXml/itemProps1.xml><?xml version="1.0" encoding="utf-8"?>
<ds:datastoreItem xmlns:ds="http://schemas.openxmlformats.org/officeDocument/2006/customXml" ds:itemID="{C569379A-2E07-4023-8052-0578BB1E7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370c2-8353-4fcd-a320-2b5cbbff6031"/>
    <ds:schemaRef ds:uri="f4579c66-ba6e-4d2d-82bf-68d533fae1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400D5-4464-4828-9DE9-DCDC67B47C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C0F09A-E92F-4D3B-9137-4A7C4870C6B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cc1370c2-8353-4fcd-a320-2b5cbbff6031"/>
    <ds:schemaRef ds:uri="http://purl.org/dc/elements/1.1/"/>
    <ds:schemaRef ds:uri="http://schemas.microsoft.com/office/2006/metadata/properties"/>
    <ds:schemaRef ds:uri="f4579c66-ba6e-4d2d-82bf-68d533fae1dd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Set</vt:lpstr>
      <vt:lpstr>Graphed Load Comparison</vt:lpstr>
      <vt:lpstr>Sheet1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Eleanor Ott</dc:creator>
  <cp:lastModifiedBy>Ferron, Kelly (ECY)</cp:lastModifiedBy>
  <dcterms:created xsi:type="dcterms:W3CDTF">2020-04-30T16:44:20Z</dcterms:created>
  <dcterms:modified xsi:type="dcterms:W3CDTF">2020-05-06T21:02:07Z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0x01010098158D693CA4D14D9B503F50FB412C72</vt:lpwstr>
  </property>
</Properties>
</file>