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ste461\Desktop\"/>
    </mc:Choice>
  </mc:AlternateContent>
  <workbookProtection workbookAlgorithmName="SHA-512" workbookHashValue="P/6qUclR1XIgz0dsrjmchzBdPqmEDsz1DQz2dL5+woJJQQezx0WHVARQIGGncfq+VcCtpz2JVwIX1xWWoEyytg==" workbookSaltValue="lbXkoGQitm2t7CNSZqhr+A==" workbookSpinCount="100000" lockStructure="1"/>
  <bookViews>
    <workbookView xWindow="0" yWindow="0" windowWidth="28800" windowHeight="13800" activeTab="1"/>
  </bookViews>
  <sheets>
    <sheet name="Intro" sheetId="7" r:id="rId1"/>
    <sheet name="Paper" sheetId="8" r:id="rId2"/>
    <sheet name="Glass" sheetId="9" r:id="rId3"/>
    <sheet name="Metal" sheetId="10" r:id="rId4"/>
    <sheet name="Plastic" sheetId="11" r:id="rId5"/>
    <sheet name="Dropoff Center Survey" sheetId="14" r:id="rId6"/>
    <sheet name="Value Data" sheetId="16" r:id="rId7"/>
    <sheet name="USEPA SMM 2017 Data" sheetId="15" r:id="rId8"/>
    <sheet name="MRF Survey Summary" sheetId="13" r:id="rId9"/>
    <sheet name="MRF Survey" sheetId="1" r:id="rId10"/>
  </sheets>
  <definedNames>
    <definedName name="_xlnm._FilterDatabase" localSheetId="5" hidden="1">'Dropoff Center Survey'!$B$4:$BK$62</definedName>
    <definedName name="_xlnm._FilterDatabase" localSheetId="9" hidden="1">'MRF Survey'!$B$4:$BQ$86</definedName>
    <definedName name="_xlnm.Print_Area" localSheetId="5">'Dropoff Center Survey'!$A$1:$BK$62</definedName>
    <definedName name="_xlnm.Print_Area" localSheetId="9">'MRF Survey'!$A$1:$BQ$86</definedName>
    <definedName name="_xlnm.Print_Area" localSheetId="8">'MRF Survey Summary'!$A$1:$E$67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69" i="14" l="1"/>
  <c r="AH69" i="14"/>
  <c r="AG69" i="14"/>
  <c r="AF69" i="14"/>
  <c r="AE69" i="14"/>
  <c r="AD69" i="14"/>
  <c r="AC69" i="14"/>
  <c r="AB69" i="14"/>
  <c r="AI67" i="14"/>
  <c r="AI66" i="14" s="1"/>
  <c r="AH67" i="14"/>
  <c r="AG67" i="14"/>
  <c r="AF67" i="14"/>
  <c r="AE67" i="14"/>
  <c r="AD67" i="14"/>
  <c r="AC67" i="14"/>
  <c r="AB67" i="14"/>
  <c r="BK69" i="14"/>
  <c r="BJ69" i="14"/>
  <c r="BI69" i="14"/>
  <c r="BH69" i="14"/>
  <c r="BG69" i="14"/>
  <c r="BF69" i="14"/>
  <c r="BE69" i="14"/>
  <c r="BK67" i="14"/>
  <c r="BJ67" i="14"/>
  <c r="BI67" i="14"/>
  <c r="BH67" i="14"/>
  <c r="BG67" i="14"/>
  <c r="BF67" i="14"/>
  <c r="BE67" i="14"/>
  <c r="BK65" i="14"/>
  <c r="BJ65" i="14"/>
  <c r="BI65" i="14"/>
  <c r="BH65" i="14"/>
  <c r="BG65" i="14"/>
  <c r="BF65" i="14"/>
  <c r="BE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M5" i="11"/>
  <c r="P5" i="11"/>
  <c r="S5" i="11"/>
  <c r="X5" i="11"/>
  <c r="AE66" i="14" l="1"/>
  <c r="AF66" i="14"/>
  <c r="AF68" i="14" s="1"/>
  <c r="J30" i="11" s="1"/>
  <c r="I30" i="11" s="1"/>
  <c r="AH66" i="14"/>
  <c r="AH68" i="14" s="1"/>
  <c r="J32" i="11" s="1"/>
  <c r="I32" i="11" s="1"/>
  <c r="AG66" i="14"/>
  <c r="AG68" i="14" s="1"/>
  <c r="J31" i="11" s="1"/>
  <c r="I31" i="11" s="1"/>
  <c r="BG66" i="14"/>
  <c r="BG68" i="14" s="1"/>
  <c r="J7" i="10" s="1"/>
  <c r="I7" i="10" s="1"/>
  <c r="AB66" i="14"/>
  <c r="AB68" i="14" s="1"/>
  <c r="J26" i="11" s="1"/>
  <c r="I26" i="11" s="1"/>
  <c r="BH66" i="14"/>
  <c r="BH68" i="14" s="1"/>
  <c r="J8" i="10" s="1"/>
  <c r="I8" i="10" s="1"/>
  <c r="BE66" i="14"/>
  <c r="BE68" i="14" s="1"/>
  <c r="J5" i="10" s="1"/>
  <c r="I5" i="10" s="1"/>
  <c r="AI68" i="14"/>
  <c r="J33" i="11" s="1"/>
  <c r="I33" i="11" s="1"/>
  <c r="BF66" i="14"/>
  <c r="BF68" i="14" s="1"/>
  <c r="J6" i="10" s="1"/>
  <c r="I6" i="10" s="1"/>
  <c r="BK66" i="14"/>
  <c r="BK68" i="14" s="1"/>
  <c r="J11" i="10" s="1"/>
  <c r="AC66" i="14"/>
  <c r="AC68" i="14" s="1"/>
  <c r="J27" i="11" s="1"/>
  <c r="I27" i="11" s="1"/>
  <c r="AD66" i="14"/>
  <c r="AD68" i="14" s="1"/>
  <c r="J28" i="11" s="1"/>
  <c r="I28" i="11" s="1"/>
  <c r="AE68" i="14"/>
  <c r="J29" i="11" s="1"/>
  <c r="I29" i="11" s="1"/>
  <c r="BI66" i="14"/>
  <c r="BI68" i="14" s="1"/>
  <c r="J9" i="10" s="1"/>
  <c r="I9" i="10" s="1"/>
  <c r="BJ66" i="14"/>
  <c r="BJ68" i="14" s="1"/>
  <c r="J10" i="10" s="1"/>
  <c r="I10" i="10" s="1"/>
  <c r="AC10" i="9" l="1"/>
  <c r="AB23" i="8"/>
  <c r="AC35" i="11"/>
  <c r="AC13" i="10"/>
  <c r="S9" i="10"/>
  <c r="P9" i="10"/>
  <c r="S6" i="10"/>
  <c r="P6" i="10"/>
  <c r="S5" i="9"/>
  <c r="P5" i="9"/>
  <c r="S10" i="11"/>
  <c r="S9" i="11"/>
  <c r="P10" i="11"/>
  <c r="P9" i="11"/>
  <c r="M9" i="11" l="1"/>
  <c r="V9" i="10" l="1"/>
  <c r="V6" i="10"/>
  <c r="X5" i="9"/>
  <c r="X6" i="10"/>
  <c r="X23" i="11"/>
  <c r="X19" i="11"/>
  <c r="X14" i="11"/>
  <c r="X13" i="11"/>
  <c r="X9" i="11"/>
  <c r="B22" i="8" l="1"/>
  <c r="E118" i="15"/>
  <c r="F118" i="15" s="1"/>
  <c r="G118" i="15" s="1"/>
  <c r="B21" i="8"/>
  <c r="B17" i="8"/>
  <c r="B15" i="8"/>
  <c r="B14" i="8"/>
  <c r="B13" i="8"/>
  <c r="B12" i="8"/>
  <c r="B11" i="8"/>
  <c r="B9" i="8"/>
  <c r="E107" i="15"/>
  <c r="F107" i="15" s="1"/>
  <c r="G107" i="15" s="1"/>
  <c r="E117" i="15"/>
  <c r="F117" i="15" s="1"/>
  <c r="G117" i="15" s="1"/>
  <c r="E116" i="15"/>
  <c r="F116" i="15" s="1"/>
  <c r="G116" i="15" s="1"/>
  <c r="E115" i="15"/>
  <c r="F115" i="15" s="1"/>
  <c r="G115" i="15" s="1"/>
  <c r="E114" i="15"/>
  <c r="F114" i="15" s="1"/>
  <c r="G114" i="15" s="1"/>
  <c r="E113" i="15"/>
  <c r="F113" i="15" s="1"/>
  <c r="G113" i="15" s="1"/>
  <c r="E112" i="15"/>
  <c r="F112" i="15" s="1"/>
  <c r="G112" i="15" s="1"/>
  <c r="E111" i="15"/>
  <c r="F111" i="15" s="1"/>
  <c r="G111" i="15" s="1"/>
  <c r="E110" i="15"/>
  <c r="F110" i="15" s="1"/>
  <c r="G110" i="15" s="1"/>
  <c r="E109" i="15"/>
  <c r="F109" i="15" s="1"/>
  <c r="G109" i="15" s="1"/>
  <c r="E108" i="15"/>
  <c r="F108" i="15" s="1"/>
  <c r="G108" i="15" s="1"/>
  <c r="E106" i="15"/>
  <c r="F106" i="15" s="1"/>
  <c r="G106" i="15" s="1"/>
  <c r="E105" i="15"/>
  <c r="F105" i="15" s="1"/>
  <c r="G105" i="15" s="1"/>
  <c r="E104" i="15"/>
  <c r="F104" i="15" s="1"/>
  <c r="G104" i="15" s="1"/>
  <c r="E103" i="15"/>
  <c r="F103" i="15" s="1"/>
  <c r="G103" i="15" s="1"/>
  <c r="E88" i="15"/>
  <c r="F88" i="15" s="1"/>
  <c r="G88" i="15" s="1"/>
  <c r="E68" i="15"/>
  <c r="F68" i="15" s="1"/>
  <c r="G68" i="15" s="1"/>
  <c r="E67" i="15"/>
  <c r="F67" i="15" s="1"/>
  <c r="G67" i="15" s="1"/>
  <c r="E66" i="15"/>
  <c r="F66" i="15" s="1"/>
  <c r="G66" i="15" s="1"/>
  <c r="E65" i="15"/>
  <c r="F65" i="15" s="1"/>
  <c r="G65" i="15" s="1"/>
  <c r="E51" i="15"/>
  <c r="F51" i="15" s="1"/>
  <c r="G51" i="15" s="1"/>
  <c r="E46" i="15"/>
  <c r="F46" i="15" s="1"/>
  <c r="G46" i="15" s="1"/>
  <c r="D55" i="15"/>
  <c r="D53" i="15"/>
  <c r="E53" i="15" s="1"/>
  <c r="F53" i="15" s="1"/>
  <c r="G53" i="15" s="1"/>
  <c r="E52" i="15"/>
  <c r="F52" i="15" s="1"/>
  <c r="G52" i="15" s="1"/>
  <c r="E50" i="15"/>
  <c r="F50" i="15" s="1"/>
  <c r="G50" i="15" s="1"/>
  <c r="E49" i="15"/>
  <c r="F49" i="15" s="1"/>
  <c r="G49" i="15" s="1"/>
  <c r="D48" i="15"/>
  <c r="E48" i="15" s="1"/>
  <c r="F48" i="15" s="1"/>
  <c r="G48" i="15" s="1"/>
  <c r="E47" i="15"/>
  <c r="F47" i="15" s="1"/>
  <c r="G47" i="15" s="1"/>
  <c r="E45" i="15"/>
  <c r="F45" i="15" s="1"/>
  <c r="G45" i="15" s="1"/>
  <c r="E44" i="15"/>
  <c r="F44" i="15" s="1"/>
  <c r="G44" i="15" s="1"/>
  <c r="D43" i="15"/>
  <c r="E43" i="15" s="1"/>
  <c r="F43" i="15" s="1"/>
  <c r="G43" i="15" s="1"/>
  <c r="E42" i="15"/>
  <c r="F42" i="15" s="1"/>
  <c r="G42" i="15" s="1"/>
  <c r="E41" i="15"/>
  <c r="F41" i="15" s="1"/>
  <c r="G41" i="15" s="1"/>
  <c r="E40" i="15"/>
  <c r="F40" i="15" s="1"/>
  <c r="G40" i="15" s="1"/>
  <c r="D39" i="15"/>
  <c r="E39" i="15" s="1"/>
  <c r="F39" i="15" s="1"/>
  <c r="G39" i="15" s="1"/>
  <c r="E38" i="15"/>
  <c r="F38" i="15" s="1"/>
  <c r="G38" i="15" s="1"/>
  <c r="E37" i="15"/>
  <c r="F37" i="15" s="1"/>
  <c r="G37" i="15" s="1"/>
  <c r="E36" i="15"/>
  <c r="F36" i="15" s="1"/>
  <c r="G36" i="15" s="1"/>
  <c r="I36" i="15" s="1"/>
  <c r="D35" i="15"/>
  <c r="E35" i="15" s="1"/>
  <c r="F35" i="15" s="1"/>
  <c r="G35" i="15" s="1"/>
  <c r="E34" i="15"/>
  <c r="F34" i="15" s="1"/>
  <c r="G34" i="15" s="1"/>
  <c r="E33" i="15"/>
  <c r="F33" i="15" s="1"/>
  <c r="G33" i="15" s="1"/>
  <c r="I33" i="15" s="1"/>
  <c r="E32" i="15"/>
  <c r="F32" i="15" s="1"/>
  <c r="G32" i="15" s="1"/>
  <c r="E31" i="15"/>
  <c r="F31" i="15" s="1"/>
  <c r="G31" i="15" s="1"/>
  <c r="D30" i="15"/>
  <c r="E30" i="15" s="1"/>
  <c r="F30" i="15" s="1"/>
  <c r="G30" i="15" s="1"/>
  <c r="E28" i="15"/>
  <c r="F28" i="15" s="1"/>
  <c r="G28" i="15" s="1"/>
  <c r="E27" i="15"/>
  <c r="F27" i="15" s="1"/>
  <c r="G27" i="15" s="1"/>
  <c r="D26" i="15"/>
  <c r="E26" i="15" s="1"/>
  <c r="F26" i="15" s="1"/>
  <c r="G26" i="15" s="1"/>
  <c r="D22" i="15"/>
  <c r="C16" i="15" s="1"/>
  <c r="E21" i="15"/>
  <c r="F21" i="15" s="1"/>
  <c r="G21" i="15" s="1"/>
  <c r="E20" i="15"/>
  <c r="F20" i="15" s="1"/>
  <c r="G20" i="15" s="1"/>
  <c r="E19" i="15"/>
  <c r="F19" i="15" s="1"/>
  <c r="G19" i="15" s="1"/>
  <c r="E18" i="15"/>
  <c r="F18" i="15" s="1"/>
  <c r="G18" i="15" s="1"/>
  <c r="E17" i="15"/>
  <c r="F17" i="15" s="1"/>
  <c r="G17" i="15" s="1"/>
  <c r="E16" i="15"/>
  <c r="F16" i="15" s="1"/>
  <c r="G16" i="15" s="1"/>
  <c r="H16" i="15" s="1"/>
  <c r="E15" i="15"/>
  <c r="F15" i="15" s="1"/>
  <c r="G15" i="15" s="1"/>
  <c r="E14" i="15"/>
  <c r="F14" i="15" s="1"/>
  <c r="G14" i="15" s="1"/>
  <c r="I118" i="15" l="1"/>
  <c r="J118" i="15" s="1"/>
  <c r="H118" i="15"/>
  <c r="I107" i="15"/>
  <c r="J107" i="15" s="1"/>
  <c r="H107" i="15"/>
  <c r="I111" i="15"/>
  <c r="J111" i="15" s="1"/>
  <c r="H111" i="15"/>
  <c r="C17" i="15"/>
  <c r="I114" i="15"/>
  <c r="J114" i="15" s="1"/>
  <c r="H114" i="15"/>
  <c r="H112" i="15"/>
  <c r="I112" i="15"/>
  <c r="J112" i="15" s="1"/>
  <c r="I115" i="15"/>
  <c r="J115" i="15" s="1"/>
  <c r="H115" i="15"/>
  <c r="H116" i="15"/>
  <c r="I116" i="15"/>
  <c r="J116" i="15" s="1"/>
  <c r="I113" i="15"/>
  <c r="J113" i="15" s="1"/>
  <c r="B5" i="8" s="1"/>
  <c r="H113" i="15"/>
  <c r="I117" i="15"/>
  <c r="J117" i="15" s="1"/>
  <c r="H117" i="15"/>
  <c r="I104" i="15"/>
  <c r="J104" i="15" s="1"/>
  <c r="B7" i="8" s="1"/>
  <c r="H104" i="15"/>
  <c r="I108" i="15"/>
  <c r="J108" i="15" s="1"/>
  <c r="H108" i="15"/>
  <c r="H110" i="15"/>
  <c r="I110" i="15"/>
  <c r="J110" i="15" s="1"/>
  <c r="B6" i="8" s="1"/>
  <c r="I109" i="15"/>
  <c r="J109" i="15" s="1"/>
  <c r="H109" i="15"/>
  <c r="H105" i="15"/>
  <c r="I105" i="15"/>
  <c r="J105" i="15" s="1"/>
  <c r="I106" i="15"/>
  <c r="J106" i="15" s="1"/>
  <c r="H106" i="15"/>
  <c r="I103" i="15"/>
  <c r="J103" i="15" s="1"/>
  <c r="H103" i="15"/>
  <c r="I88" i="15"/>
  <c r="J88" i="15" s="1"/>
  <c r="B5" i="9" s="1"/>
  <c r="H88" i="15"/>
  <c r="I28" i="15"/>
  <c r="H28" i="15"/>
  <c r="I14" i="15"/>
  <c r="J14" i="15" s="1"/>
  <c r="H14" i="15"/>
  <c r="I26" i="15"/>
  <c r="H26" i="15"/>
  <c r="J26" i="15" s="1"/>
  <c r="I27" i="15"/>
  <c r="H27" i="15"/>
  <c r="J27" i="15" s="1"/>
  <c r="B5" i="11" s="1"/>
  <c r="C18" i="15"/>
  <c r="C19" i="15"/>
  <c r="C20" i="15"/>
  <c r="E22" i="15"/>
  <c r="F22" i="15" s="1"/>
  <c r="G22" i="15" s="1"/>
  <c r="I22" i="15" s="1"/>
  <c r="J22" i="15" s="1"/>
  <c r="C21" i="15"/>
  <c r="C14" i="15"/>
  <c r="C15" i="15"/>
  <c r="H67" i="15"/>
  <c r="I67" i="15"/>
  <c r="J67" i="15" s="1"/>
  <c r="B7" i="10" s="1"/>
  <c r="I68" i="15"/>
  <c r="J68" i="15" s="1"/>
  <c r="B5" i="10" s="1"/>
  <c r="H68" i="15"/>
  <c r="I65" i="15"/>
  <c r="J65" i="15" s="1"/>
  <c r="B9" i="10" s="1"/>
  <c r="H65" i="15"/>
  <c r="I66" i="15"/>
  <c r="J66" i="15" s="1"/>
  <c r="B6" i="10" s="1"/>
  <c r="H66" i="15"/>
  <c r="I51" i="15"/>
  <c r="H51" i="15"/>
  <c r="J51" i="15" s="1"/>
  <c r="B21" i="11" s="1"/>
  <c r="I46" i="15"/>
  <c r="H46" i="15"/>
  <c r="J46" i="15" s="1"/>
  <c r="B16" i="11" s="1"/>
  <c r="I32" i="15"/>
  <c r="H32" i="15"/>
  <c r="J32" i="15" s="1"/>
  <c r="B10" i="11" s="1"/>
  <c r="I39" i="15"/>
  <c r="H39" i="15"/>
  <c r="J39" i="15" s="1"/>
  <c r="I48" i="15"/>
  <c r="H48" i="15"/>
  <c r="J48" i="15" s="1"/>
  <c r="I50" i="15"/>
  <c r="H50" i="15"/>
  <c r="J50" i="15" s="1"/>
  <c r="I35" i="15"/>
  <c r="H35" i="15"/>
  <c r="I52" i="15"/>
  <c r="H52" i="15"/>
  <c r="J52" i="15" s="1"/>
  <c r="I49" i="15"/>
  <c r="H49" i="15"/>
  <c r="J49" i="15" s="1"/>
  <c r="B19" i="11" s="1"/>
  <c r="I41" i="15"/>
  <c r="H41" i="15"/>
  <c r="J41" i="15" s="1"/>
  <c r="I42" i="15"/>
  <c r="H42" i="15"/>
  <c r="J42" i="15" s="1"/>
  <c r="I43" i="15"/>
  <c r="H43" i="15"/>
  <c r="J43" i="15" s="1"/>
  <c r="I53" i="15"/>
  <c r="H53" i="15"/>
  <c r="J53" i="15" s="1"/>
  <c r="I47" i="15"/>
  <c r="H47" i="15"/>
  <c r="I34" i="15"/>
  <c r="H34" i="15"/>
  <c r="J34" i="15" s="1"/>
  <c r="I37" i="15"/>
  <c r="H37" i="15"/>
  <c r="J37" i="15" s="1"/>
  <c r="I44" i="15"/>
  <c r="H44" i="15"/>
  <c r="J44" i="15" s="1"/>
  <c r="B14" i="11" s="1"/>
  <c r="I31" i="15"/>
  <c r="H31" i="15"/>
  <c r="J31" i="15" s="1"/>
  <c r="B9" i="11" s="1"/>
  <c r="I40" i="15"/>
  <c r="H40" i="15"/>
  <c r="J40" i="15" s="1"/>
  <c r="B13" i="11" s="1"/>
  <c r="I30" i="15"/>
  <c r="H30" i="15"/>
  <c r="J30" i="15" s="1"/>
  <c r="I38" i="15"/>
  <c r="H38" i="15"/>
  <c r="J38" i="15" s="1"/>
  <c r="I45" i="15"/>
  <c r="H45" i="15"/>
  <c r="J45" i="15" s="1"/>
  <c r="H36" i="15"/>
  <c r="J36" i="15" s="1"/>
  <c r="B11" i="11" s="1"/>
  <c r="E55" i="15"/>
  <c r="H33" i="15"/>
  <c r="J33" i="15" s="1"/>
  <c r="I19" i="15"/>
  <c r="J19" i="15" s="1"/>
  <c r="H19" i="15"/>
  <c r="I21" i="15"/>
  <c r="J21" i="15" s="1"/>
  <c r="H21" i="15"/>
  <c r="H22" i="15"/>
  <c r="I20" i="15"/>
  <c r="J20" i="15" s="1"/>
  <c r="H20" i="15"/>
  <c r="I15" i="15"/>
  <c r="J15" i="15" s="1"/>
  <c r="H15" i="15"/>
  <c r="I17" i="15"/>
  <c r="J17" i="15" s="1"/>
  <c r="H17" i="15"/>
  <c r="I18" i="15"/>
  <c r="J18" i="15" s="1"/>
  <c r="H18" i="15"/>
  <c r="I16" i="15"/>
  <c r="J16" i="15" s="1"/>
  <c r="J35" i="15"/>
  <c r="J47" i="15"/>
  <c r="B17" i="11" s="1"/>
  <c r="G55" i="15"/>
  <c r="J28" i="15"/>
  <c r="B7" i="11" s="1"/>
  <c r="F55" i="15"/>
  <c r="I55" i="15" l="1"/>
  <c r="J55" i="15"/>
  <c r="H55" i="15"/>
  <c r="BD69" i="14" l="1"/>
  <c r="BC69" i="14"/>
  <c r="BB69" i="14"/>
  <c r="BA69" i="14"/>
  <c r="AZ69" i="14"/>
  <c r="AY69" i="14"/>
  <c r="AX69" i="14"/>
  <c r="AW69" i="14"/>
  <c r="AV69" i="14"/>
  <c r="AU69" i="14"/>
  <c r="AT69" i="14"/>
  <c r="AS69" i="14"/>
  <c r="AR69" i="14"/>
  <c r="AQ69" i="14"/>
  <c r="AP69" i="14"/>
  <c r="AO69" i="14"/>
  <c r="AN69" i="14"/>
  <c r="AM69" i="14"/>
  <c r="AL69" i="14"/>
  <c r="AK69" i="14"/>
  <c r="AJ69" i="14"/>
  <c r="AA69" i="14"/>
  <c r="Z69" i="14"/>
  <c r="Y69" i="14"/>
  <c r="X69" i="14"/>
  <c r="W69" i="14"/>
  <c r="V69" i="14"/>
  <c r="U69" i="14"/>
  <c r="T69" i="14"/>
  <c r="S69" i="14"/>
  <c r="R69" i="14"/>
  <c r="Q69" i="14"/>
  <c r="P69" i="14"/>
  <c r="O69" i="14"/>
  <c r="N69" i="14"/>
  <c r="M69" i="14"/>
  <c r="L69" i="14"/>
  <c r="K69" i="14"/>
  <c r="J69" i="14"/>
  <c r="I69" i="14"/>
  <c r="H69" i="14"/>
  <c r="G69" i="14"/>
  <c r="BD67" i="14"/>
  <c r="BC67" i="14"/>
  <c r="BB67" i="14"/>
  <c r="BA67" i="14"/>
  <c r="AZ67" i="14"/>
  <c r="AY67" i="14"/>
  <c r="AX67" i="14"/>
  <c r="AW67" i="14"/>
  <c r="AV67" i="14"/>
  <c r="AU67" i="14"/>
  <c r="AT67" i="14"/>
  <c r="AS67" i="14"/>
  <c r="AS66" i="14" s="1"/>
  <c r="AR67" i="14"/>
  <c r="AQ67" i="14"/>
  <c r="AP67" i="14"/>
  <c r="AO67" i="14"/>
  <c r="AN67" i="14"/>
  <c r="AM67" i="14"/>
  <c r="AL67" i="14"/>
  <c r="AK67" i="14"/>
  <c r="AJ67" i="14"/>
  <c r="AA67" i="14"/>
  <c r="Z67" i="14"/>
  <c r="Y67" i="14"/>
  <c r="X67" i="14"/>
  <c r="W67" i="14"/>
  <c r="V67" i="14"/>
  <c r="U67" i="14"/>
  <c r="T67" i="14"/>
  <c r="S67" i="14"/>
  <c r="R67" i="14"/>
  <c r="Q67" i="14"/>
  <c r="P67" i="14"/>
  <c r="O67" i="14"/>
  <c r="N67" i="14"/>
  <c r="M67" i="14"/>
  <c r="L67" i="14"/>
  <c r="K67" i="14"/>
  <c r="J67" i="14"/>
  <c r="I67" i="14"/>
  <c r="H67" i="14"/>
  <c r="G67" i="14"/>
  <c r="BD65" i="14"/>
  <c r="AA65" i="14"/>
  <c r="Z65" i="14"/>
  <c r="Y65" i="14"/>
  <c r="X65" i="14"/>
  <c r="W65" i="14"/>
  <c r="V65" i="14"/>
  <c r="U65" i="14"/>
  <c r="T65" i="14"/>
  <c r="S65" i="14"/>
  <c r="R65" i="14"/>
  <c r="Q65" i="14"/>
  <c r="P65" i="14"/>
  <c r="O65" i="14"/>
  <c r="N65" i="14"/>
  <c r="M65" i="14"/>
  <c r="L65" i="14"/>
  <c r="K65" i="14"/>
  <c r="J65" i="14"/>
  <c r="I65" i="14"/>
  <c r="H65" i="14"/>
  <c r="G65" i="14"/>
  <c r="U66" i="14" l="1"/>
  <c r="U68" i="14" s="1"/>
  <c r="J19" i="11" s="1"/>
  <c r="I19" i="11" s="1"/>
  <c r="W66" i="14"/>
  <c r="W68" i="14" s="1"/>
  <c r="J21" i="11" s="1"/>
  <c r="I21" i="11" s="1"/>
  <c r="BC66" i="14"/>
  <c r="BC68" i="14" s="1"/>
  <c r="J7" i="9" s="1"/>
  <c r="I7" i="9" s="1"/>
  <c r="S66" i="14"/>
  <c r="S68" i="14" s="1"/>
  <c r="J17" i="11" s="1"/>
  <c r="I17" i="11" s="1"/>
  <c r="K66" i="14"/>
  <c r="K68" i="14" s="1"/>
  <c r="J9" i="11" s="1"/>
  <c r="I9" i="11" s="1"/>
  <c r="BA66" i="14"/>
  <c r="BA68" i="14" s="1"/>
  <c r="J5" i="9" s="1"/>
  <c r="I5" i="9" s="1"/>
  <c r="AY66" i="14"/>
  <c r="AY68" i="14" s="1"/>
  <c r="J20" i="8" s="1"/>
  <c r="I20" i="8" s="1"/>
  <c r="AK66" i="14"/>
  <c r="AK68" i="14" s="1"/>
  <c r="J6" i="8" s="1"/>
  <c r="I6" i="8" s="1"/>
  <c r="AQ66" i="14"/>
  <c r="AQ68" i="14" s="1"/>
  <c r="J12" i="8" s="1"/>
  <c r="AM66" i="14"/>
  <c r="AM68" i="14" s="1"/>
  <c r="J8" i="8" s="1"/>
  <c r="I8" i="8" s="1"/>
  <c r="I66" i="14"/>
  <c r="I68" i="14" s="1"/>
  <c r="J7" i="11" s="1"/>
  <c r="I7" i="11" s="1"/>
  <c r="Q66" i="14"/>
  <c r="Q68" i="14" s="1"/>
  <c r="J15" i="11" s="1"/>
  <c r="Y66" i="14"/>
  <c r="Y68" i="14" s="1"/>
  <c r="J23" i="11" s="1"/>
  <c r="I23" i="11" s="1"/>
  <c r="AW66" i="14"/>
  <c r="AW68" i="14" s="1"/>
  <c r="J18" i="8" s="1"/>
  <c r="I18" i="8" s="1"/>
  <c r="M66" i="14"/>
  <c r="M68" i="14" s="1"/>
  <c r="J11" i="11" s="1"/>
  <c r="I11" i="11" s="1"/>
  <c r="AO66" i="14"/>
  <c r="AO68" i="14" s="1"/>
  <c r="J10" i="8" s="1"/>
  <c r="O66" i="14"/>
  <c r="O68" i="14" s="1"/>
  <c r="J13" i="11" s="1"/>
  <c r="I13" i="11" s="1"/>
  <c r="G66" i="14"/>
  <c r="G68" i="14" s="1"/>
  <c r="J5" i="11" s="1"/>
  <c r="I5" i="11" s="1"/>
  <c r="N66" i="14"/>
  <c r="N68" i="14" s="1"/>
  <c r="J12" i="11" s="1"/>
  <c r="V66" i="14"/>
  <c r="V68" i="14" s="1"/>
  <c r="J20" i="11" s="1"/>
  <c r="AP66" i="14"/>
  <c r="AP68" i="14" s="1"/>
  <c r="J11" i="8" s="1"/>
  <c r="AX66" i="14"/>
  <c r="AX68" i="14" s="1"/>
  <c r="J19" i="8" s="1"/>
  <c r="I19" i="8" s="1"/>
  <c r="AA66" i="14"/>
  <c r="AA68" i="14" s="1"/>
  <c r="J25" i="11" s="1"/>
  <c r="I25" i="11" s="1"/>
  <c r="AU66" i="14"/>
  <c r="AU68" i="14" s="1"/>
  <c r="J16" i="8" s="1"/>
  <c r="I16" i="8" s="1"/>
  <c r="AS68" i="14"/>
  <c r="J14" i="8" s="1"/>
  <c r="I14" i="8" s="1"/>
  <c r="J66" i="14"/>
  <c r="J68" i="14" s="1"/>
  <c r="J8" i="11" s="1"/>
  <c r="I8" i="11" s="1"/>
  <c r="R66" i="14"/>
  <c r="R68" i="14" s="1"/>
  <c r="J16" i="11" s="1"/>
  <c r="I16" i="11" s="1"/>
  <c r="Z66" i="14"/>
  <c r="Z68" i="14" s="1"/>
  <c r="J24" i="11" s="1"/>
  <c r="AL66" i="14"/>
  <c r="AL68" i="14" s="1"/>
  <c r="J7" i="8" s="1"/>
  <c r="I7" i="8" s="1"/>
  <c r="AT66" i="14"/>
  <c r="AT68" i="14" s="1"/>
  <c r="J15" i="8" s="1"/>
  <c r="BB66" i="14"/>
  <c r="BB68" i="14" s="1"/>
  <c r="J6" i="9" s="1"/>
  <c r="I6" i="9" s="1"/>
  <c r="L66" i="14"/>
  <c r="L68" i="14" s="1"/>
  <c r="J10" i="11" s="1"/>
  <c r="T66" i="14"/>
  <c r="T68" i="14" s="1"/>
  <c r="J18" i="11" s="1"/>
  <c r="I18" i="11" s="1"/>
  <c r="AN66" i="14"/>
  <c r="AN68" i="14" s="1"/>
  <c r="J9" i="8" s="1"/>
  <c r="AV66" i="14"/>
  <c r="AV68" i="14" s="1"/>
  <c r="J17" i="8" s="1"/>
  <c r="BD66" i="14"/>
  <c r="BD68" i="14" s="1"/>
  <c r="J8" i="9" s="1"/>
  <c r="I8" i="9" s="1"/>
  <c r="H66" i="14"/>
  <c r="H68" i="14" s="1"/>
  <c r="J6" i="11" s="1"/>
  <c r="P66" i="14"/>
  <c r="P68" i="14" s="1"/>
  <c r="J14" i="11" s="1"/>
  <c r="I14" i="11" s="1"/>
  <c r="X66" i="14"/>
  <c r="X68" i="14" s="1"/>
  <c r="J22" i="11" s="1"/>
  <c r="I22" i="11" s="1"/>
  <c r="AJ66" i="14"/>
  <c r="AJ68" i="14" s="1"/>
  <c r="J5" i="8" s="1"/>
  <c r="I5" i="8" s="1"/>
  <c r="AR66" i="14"/>
  <c r="AR68" i="14" s="1"/>
  <c r="J13" i="8" s="1"/>
  <c r="AZ66" i="14"/>
  <c r="AZ68" i="14" s="1"/>
  <c r="J21" i="8" s="1"/>
  <c r="I21" i="8" s="1"/>
  <c r="BQ89" i="1" l="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BQ93" i="1" l="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P90" i="1" s="1"/>
  <c r="AO91" i="1"/>
  <c r="AN91" i="1"/>
  <c r="AM91" i="1"/>
  <c r="AL91" i="1"/>
  <c r="AL90" i="1" s="1"/>
  <c r="AK91" i="1"/>
  <c r="AJ91" i="1"/>
  <c r="AI91" i="1"/>
  <c r="AH91" i="1"/>
  <c r="AG91" i="1"/>
  <c r="AF91" i="1"/>
  <c r="AE91" i="1"/>
  <c r="AD91" i="1"/>
  <c r="AD90" i="1" s="1"/>
  <c r="AD92" i="1" s="1"/>
  <c r="F22" i="11" s="1"/>
  <c r="AC91" i="1"/>
  <c r="AB91" i="1"/>
  <c r="AA91" i="1"/>
  <c r="Z91" i="1"/>
  <c r="Y91" i="1"/>
  <c r="X91" i="1"/>
  <c r="W91" i="1"/>
  <c r="V91" i="1"/>
  <c r="V90" i="1" s="1"/>
  <c r="V92" i="1" s="1"/>
  <c r="F14" i="11" s="1"/>
  <c r="U91" i="1"/>
  <c r="T91" i="1"/>
  <c r="S91" i="1"/>
  <c r="R91" i="1"/>
  <c r="Q91" i="1"/>
  <c r="P91" i="1"/>
  <c r="O91" i="1"/>
  <c r="N91" i="1"/>
  <c r="M93" i="1"/>
  <c r="M91" i="1"/>
  <c r="E14" i="11" l="1"/>
  <c r="C48" i="13"/>
  <c r="B48" i="13" s="1"/>
  <c r="E22" i="11"/>
  <c r="C56" i="13"/>
  <c r="B56" i="13" s="1"/>
  <c r="W90" i="1"/>
  <c r="W92" i="1" s="1"/>
  <c r="F15" i="11" s="1"/>
  <c r="C49" i="13" s="1"/>
  <c r="BA90" i="1"/>
  <c r="BA92" i="1" s="1"/>
  <c r="F16" i="8" s="1"/>
  <c r="C19" i="13" s="1"/>
  <c r="Y90" i="1"/>
  <c r="Y92" i="1" s="1"/>
  <c r="F17" i="11" s="1"/>
  <c r="N90" i="1"/>
  <c r="N92" i="1" s="1"/>
  <c r="F6" i="11" s="1"/>
  <c r="C40" i="13" s="1"/>
  <c r="BE90" i="1"/>
  <c r="BE92" i="1" s="1"/>
  <c r="F20" i="8" s="1"/>
  <c r="U90" i="1"/>
  <c r="U92" i="1" s="1"/>
  <c r="F13" i="11" s="1"/>
  <c r="AK90" i="1"/>
  <c r="AK92" i="1" s="1"/>
  <c r="F29" i="11" s="1"/>
  <c r="AC90" i="1"/>
  <c r="AC92" i="1" s="1"/>
  <c r="F21" i="11" s="1"/>
  <c r="AO90" i="1"/>
  <c r="AO92" i="1" s="1"/>
  <c r="F33" i="11" s="1"/>
  <c r="AG90" i="1"/>
  <c r="AG92" i="1" s="1"/>
  <c r="F25" i="11" s="1"/>
  <c r="BC90" i="1"/>
  <c r="BC92" i="1" s="1"/>
  <c r="F18" i="8" s="1"/>
  <c r="BK90" i="1"/>
  <c r="BK92" i="1" s="1"/>
  <c r="F5" i="10" s="1"/>
  <c r="BM90" i="1"/>
  <c r="BM92" i="1" s="1"/>
  <c r="F7" i="10" s="1"/>
  <c r="C28" i="13" s="1"/>
  <c r="AU90" i="1"/>
  <c r="AU92" i="1" s="1"/>
  <c r="F10" i="8" s="1"/>
  <c r="BD90" i="1"/>
  <c r="BD92" i="1" s="1"/>
  <c r="F19" i="8" s="1"/>
  <c r="BL90" i="1"/>
  <c r="BL92" i="1" s="1"/>
  <c r="F6" i="10" s="1"/>
  <c r="AV90" i="1"/>
  <c r="AV92" i="1" s="1"/>
  <c r="F11" i="8" s="1"/>
  <c r="AW90" i="1"/>
  <c r="AW92" i="1" s="1"/>
  <c r="F12" i="8" s="1"/>
  <c r="AS90" i="1"/>
  <c r="AS92" i="1" s="1"/>
  <c r="F8" i="8" s="1"/>
  <c r="AI90" i="1"/>
  <c r="AI92" i="1" s="1"/>
  <c r="F27" i="11" s="1"/>
  <c r="T90" i="1"/>
  <c r="T92" i="1" s="1"/>
  <c r="F12" i="11" s="1"/>
  <c r="C46" i="13" s="1"/>
  <c r="AJ90" i="1"/>
  <c r="AJ92" i="1" s="1"/>
  <c r="F28" i="11" s="1"/>
  <c r="AB90" i="1"/>
  <c r="AB92" i="1" s="1"/>
  <c r="F20" i="11" s="1"/>
  <c r="C54" i="13" s="1"/>
  <c r="AR90" i="1"/>
  <c r="AR92" i="1" s="1"/>
  <c r="F7" i="8" s="1"/>
  <c r="AZ90" i="1"/>
  <c r="AZ92" i="1" s="1"/>
  <c r="F15" i="8" s="1"/>
  <c r="BH90" i="1"/>
  <c r="BH92" i="1" s="1"/>
  <c r="F6" i="9" s="1"/>
  <c r="AF90" i="1"/>
  <c r="AF92" i="1" s="1"/>
  <c r="F24" i="11" s="1"/>
  <c r="C58" i="13" s="1"/>
  <c r="AN90" i="1"/>
  <c r="AN92" i="1" s="1"/>
  <c r="F32" i="11" s="1"/>
  <c r="R90" i="1"/>
  <c r="R92" i="1" s="1"/>
  <c r="F10" i="11" s="1"/>
  <c r="C44" i="13" s="1"/>
  <c r="Z90" i="1"/>
  <c r="Z92" i="1" s="1"/>
  <c r="F18" i="11" s="1"/>
  <c r="M90" i="1"/>
  <c r="M92" i="1" s="1"/>
  <c r="F5" i="11" s="1"/>
  <c r="AL92" i="1"/>
  <c r="F30" i="11" s="1"/>
  <c r="AP92" i="1"/>
  <c r="F5" i="8" s="1"/>
  <c r="C8" i="13" s="1"/>
  <c r="AA90" i="1"/>
  <c r="AA92" i="1" s="1"/>
  <c r="F19" i="11" s="1"/>
  <c r="AH90" i="1"/>
  <c r="AH92" i="1" s="1"/>
  <c r="F26" i="11" s="1"/>
  <c r="BB90" i="1"/>
  <c r="BB92" i="1" s="1"/>
  <c r="F17" i="8" s="1"/>
  <c r="S90" i="1"/>
  <c r="S92" i="1" s="1"/>
  <c r="F11" i="11" s="1"/>
  <c r="P90" i="1"/>
  <c r="P92" i="1" s="1"/>
  <c r="F8" i="11" s="1"/>
  <c r="O90" i="1"/>
  <c r="O92" i="1" s="1"/>
  <c r="F7" i="11" s="1"/>
  <c r="AT90" i="1"/>
  <c r="AT92" i="1" s="1"/>
  <c r="F9" i="8" s="1"/>
  <c r="BJ90" i="1"/>
  <c r="BJ92" i="1" s="1"/>
  <c r="F8" i="9" s="1"/>
  <c r="BQ90" i="1"/>
  <c r="BQ92" i="1" s="1"/>
  <c r="F11" i="10" s="1"/>
  <c r="BP90" i="1"/>
  <c r="BP92" i="1" s="1"/>
  <c r="F10" i="10" s="1"/>
  <c r="BN90" i="1"/>
  <c r="BN92" i="1" s="1"/>
  <c r="F8" i="10" s="1"/>
  <c r="BI90" i="1"/>
  <c r="BI92" i="1" s="1"/>
  <c r="F7" i="9" s="1"/>
  <c r="BF90" i="1"/>
  <c r="BF92" i="1" s="1"/>
  <c r="F21" i="8" s="1"/>
  <c r="AX90" i="1"/>
  <c r="AX92" i="1" s="1"/>
  <c r="F13" i="8" s="1"/>
  <c r="Q90" i="1"/>
  <c r="Q92" i="1" s="1"/>
  <c r="F9" i="11" s="1"/>
  <c r="X90" i="1"/>
  <c r="X92" i="1" s="1"/>
  <c r="F16" i="11" s="1"/>
  <c r="AE90" i="1"/>
  <c r="AE92" i="1" s="1"/>
  <c r="F23" i="11" s="1"/>
  <c r="AM90" i="1"/>
  <c r="AM92" i="1" s="1"/>
  <c r="F31" i="11" s="1"/>
  <c r="AQ90" i="1"/>
  <c r="AQ92" i="1" s="1"/>
  <c r="F6" i="8" s="1"/>
  <c r="AY90" i="1"/>
  <c r="AY92" i="1" s="1"/>
  <c r="F14" i="8" s="1"/>
  <c r="BG90" i="1"/>
  <c r="BG92" i="1" s="1"/>
  <c r="F5" i="9" s="1"/>
  <c r="BO90" i="1"/>
  <c r="BO92" i="1" s="1"/>
  <c r="F9" i="10" s="1"/>
  <c r="E5" i="11" l="1"/>
  <c r="C39" i="13"/>
  <c r="B39" i="13" s="1"/>
  <c r="E31" i="11"/>
  <c r="C65" i="13"/>
  <c r="B65" i="13" s="1"/>
  <c r="E9" i="10"/>
  <c r="C30" i="13"/>
  <c r="B30" i="13" s="1"/>
  <c r="E9" i="11"/>
  <c r="C43" i="13"/>
  <c r="B43" i="13" s="1"/>
  <c r="E9" i="8"/>
  <c r="C12" i="13"/>
  <c r="B12" i="13" s="1"/>
  <c r="E19" i="11"/>
  <c r="C53" i="13"/>
  <c r="B53" i="13" s="1"/>
  <c r="E32" i="11"/>
  <c r="C66" i="13"/>
  <c r="B66" i="13" s="1"/>
  <c r="E27" i="11"/>
  <c r="C61" i="13"/>
  <c r="B61" i="13" s="1"/>
  <c r="E33" i="11"/>
  <c r="C67" i="13"/>
  <c r="B67" i="13" s="1"/>
  <c r="E17" i="11"/>
  <c r="C51" i="13"/>
  <c r="B51" i="13" s="1"/>
  <c r="E8" i="10"/>
  <c r="C29" i="13"/>
  <c r="B29" i="13" s="1"/>
  <c r="E20" i="8"/>
  <c r="C23" i="13"/>
  <c r="B23" i="13" s="1"/>
  <c r="E18" i="11"/>
  <c r="C52" i="13"/>
  <c r="B52" i="13" s="1"/>
  <c r="E19" i="8"/>
  <c r="C22" i="13"/>
  <c r="B22" i="13" s="1"/>
  <c r="E26" i="11"/>
  <c r="C60" i="13"/>
  <c r="B60" i="13" s="1"/>
  <c r="E5" i="9"/>
  <c r="C34" i="13"/>
  <c r="B34" i="13" s="1"/>
  <c r="E13" i="8"/>
  <c r="C16" i="13"/>
  <c r="B16" i="13" s="1"/>
  <c r="E7" i="11"/>
  <c r="C41" i="13"/>
  <c r="B41" i="13" s="1"/>
  <c r="E8" i="8"/>
  <c r="C11" i="13"/>
  <c r="B11" i="13" s="1"/>
  <c r="E10" i="8"/>
  <c r="C13" i="13"/>
  <c r="B13" i="13" s="1"/>
  <c r="E21" i="11"/>
  <c r="C55" i="13"/>
  <c r="B55" i="13" s="1"/>
  <c r="E17" i="8"/>
  <c r="C20" i="13"/>
  <c r="B20" i="13" s="1"/>
  <c r="E18" i="8"/>
  <c r="C21" i="13"/>
  <c r="B21" i="13" s="1"/>
  <c r="E11" i="10"/>
  <c r="C32" i="13"/>
  <c r="B32" i="13" s="1"/>
  <c r="E28" i="11"/>
  <c r="C62" i="13"/>
  <c r="B62" i="13" s="1"/>
  <c r="E8" i="9"/>
  <c r="C37" i="13"/>
  <c r="B37" i="13" s="1"/>
  <c r="E14" i="8"/>
  <c r="C17" i="13"/>
  <c r="B17" i="13" s="1"/>
  <c r="E21" i="8"/>
  <c r="C24" i="13"/>
  <c r="B24" i="13" s="1"/>
  <c r="E8" i="11"/>
  <c r="C42" i="13"/>
  <c r="B42" i="13" s="1"/>
  <c r="E6" i="9"/>
  <c r="C35" i="13"/>
  <c r="B35" i="13" s="1"/>
  <c r="E12" i="8"/>
  <c r="C15" i="13"/>
  <c r="B15" i="13" s="1"/>
  <c r="E29" i="11"/>
  <c r="C63" i="13"/>
  <c r="B63" i="13" s="1"/>
  <c r="E7" i="8"/>
  <c r="C10" i="13"/>
  <c r="B10" i="13" s="1"/>
  <c r="E10" i="10"/>
  <c r="C31" i="13"/>
  <c r="B31" i="13" s="1"/>
  <c r="E6" i="10"/>
  <c r="C27" i="13"/>
  <c r="B27" i="13" s="1"/>
  <c r="E23" i="11"/>
  <c r="C57" i="13"/>
  <c r="B57" i="13" s="1"/>
  <c r="E16" i="11"/>
  <c r="C50" i="13"/>
  <c r="B50" i="13" s="1"/>
  <c r="E25" i="11"/>
  <c r="C59" i="13"/>
  <c r="B59" i="13" s="1"/>
  <c r="E6" i="8"/>
  <c r="C9" i="13"/>
  <c r="B9" i="13" s="1"/>
  <c r="E7" i="9"/>
  <c r="C36" i="13"/>
  <c r="B36" i="13" s="1"/>
  <c r="E11" i="11"/>
  <c r="C45" i="13"/>
  <c r="B45" i="13" s="1"/>
  <c r="E30" i="11"/>
  <c r="C64" i="13"/>
  <c r="B64" i="13" s="1"/>
  <c r="E15" i="8"/>
  <c r="C18" i="13"/>
  <c r="B18" i="13" s="1"/>
  <c r="E11" i="8"/>
  <c r="C14" i="13"/>
  <c r="B14" i="13" s="1"/>
  <c r="E5" i="10"/>
  <c r="C26" i="13"/>
  <c r="B26" i="13" s="1"/>
  <c r="E13" i="11"/>
  <c r="C47" i="13"/>
  <c r="B47" i="13" s="1"/>
  <c r="E35" i="11" l="1"/>
  <c r="E13" i="10"/>
  <c r="E10" i="9"/>
  <c r="E23" i="8"/>
  <c r="B7" i="13"/>
  <c r="B33" i="13"/>
  <c r="B38" i="13"/>
  <c r="B25" i="13" l="1"/>
</calcChain>
</file>

<file path=xl/sharedStrings.xml><?xml version="1.0" encoding="utf-8"?>
<sst xmlns="http://schemas.openxmlformats.org/spreadsheetml/2006/main" count="9926" uniqueCount="810">
  <si>
    <t xml:space="preserve">2020 U.S. MRF Survey: Survey of U.S. Residential Material Recovery Facilities - Acceptance of Post-Consumer Plastic Products </t>
  </si>
  <si>
    <t>City</t>
  </si>
  <si>
    <t>State</t>
  </si>
  <si>
    <t>One of Largest 65 MRFs?</t>
  </si>
  <si>
    <t>2018 Throughput or Capacity</t>
  </si>
  <si>
    <t>Video</t>
  </si>
  <si>
    <t>Plastics Accepted (based on text &amp; images on public websites)</t>
  </si>
  <si>
    <t>Yes</t>
  </si>
  <si>
    <t>Plastics #1-2</t>
  </si>
  <si>
    <t>MRF</t>
  </si>
  <si>
    <t>No</t>
  </si>
  <si>
    <t>Plastic bottles &amp; jugs</t>
  </si>
  <si>
    <t>Plastic bottles, jugs &amp; jars #1-2</t>
  </si>
  <si>
    <t>Glendale</t>
  </si>
  <si>
    <t>City of Glendale</t>
  </si>
  <si>
    <t>Video Link</t>
  </si>
  <si>
    <t xml:space="preserve">Advance Disposal Hesperia </t>
  </si>
  <si>
    <t>Hesperia</t>
  </si>
  <si>
    <t>CA</t>
  </si>
  <si>
    <t>https://www.advancedisposal.com/</t>
  </si>
  <si>
    <t>All trash goes through the MRF</t>
  </si>
  <si>
    <t>Alameda County Industries</t>
  </si>
  <si>
    <t>San Leandro</t>
  </si>
  <si>
    <t>Allan Company Glendale Recycling Center</t>
  </si>
  <si>
    <t>https://www.glendaleca.gov/government/departments/public-works/integrated-waste-management/refuse-trash-recycling/recycling-center</t>
  </si>
  <si>
    <t>Plastic bottles, jugs &amp; containers</t>
  </si>
  <si>
    <t>Allan Company MRF Baldwin Park</t>
  </si>
  <si>
    <t>Baldwin Park</t>
  </si>
  <si>
    <t>https://www.allancompany.com/facilities</t>
  </si>
  <si>
    <t>Plastic bottles</t>
  </si>
  <si>
    <t>Allan Company MRF North San Diego</t>
  </si>
  <si>
    <t>San Diego</t>
  </si>
  <si>
    <t>https://www.allancompany.com/municipal</t>
  </si>
  <si>
    <t>Plastic bottles, cups, containers #1-7</t>
  </si>
  <si>
    <t>County of San Diego</t>
  </si>
  <si>
    <t>Sun Valley</t>
  </si>
  <si>
    <t>Plastic containers #1-7 &amp; bags</t>
  </si>
  <si>
    <t>BARC Recycling Center (William M Thomas MRF)</t>
  </si>
  <si>
    <t>Bakersfield</t>
  </si>
  <si>
    <t>https://www.barc-inc.org/what-we-do/industries/recycling-divison/material-recovery-facility/</t>
  </si>
  <si>
    <t>Plastic containers rigid #1-7</t>
  </si>
  <si>
    <t>City of Bakersfield</t>
  </si>
  <si>
    <t>Berkeley Recycling Center</t>
  </si>
  <si>
    <t>Berkeley</t>
  </si>
  <si>
    <t>https://www.cityofberkeley.info/recycling/</t>
  </si>
  <si>
    <t>Blue Line Transfer &amp; MRF (South City Scavengers)</t>
  </si>
  <si>
    <t>South San Francisco</t>
  </si>
  <si>
    <t>https://ssfscavenger.com/about-us/</t>
  </si>
  <si>
    <t>Plastic bottles, jars &amp; tubs</t>
  </si>
  <si>
    <t>Burbank Recycle Center</t>
  </si>
  <si>
    <t>Burbank</t>
  </si>
  <si>
    <t>https://www.burbankca.gov/departments/public-works/recycle-center</t>
  </si>
  <si>
    <t>Plastic bottles, jugs, &amp; containers #1,2 &amp; 5</t>
  </si>
  <si>
    <t>City of Burbank</t>
  </si>
  <si>
    <t>Burrtec (Aqua Mansa MRF)</t>
  </si>
  <si>
    <t>Riverside</t>
  </si>
  <si>
    <t>http://www.burrtec.com/material-recovery</t>
  </si>
  <si>
    <t>Plastic bottles, jugs &amp; styrofoam</t>
  </si>
  <si>
    <t>Burrtec (East Valley Recycling)</t>
  </si>
  <si>
    <t>San Bernardino</t>
  </si>
  <si>
    <t>Burrtec (West Valley Recycling)</t>
  </si>
  <si>
    <t>Fontana</t>
  </si>
  <si>
    <t>Fresno</t>
  </si>
  <si>
    <t>http://www.cagliaenvironmental.com/carts.html</t>
  </si>
  <si>
    <t>City of Fresno</t>
  </si>
  <si>
    <t>California Waste Recovery Systems</t>
  </si>
  <si>
    <t>Galt</t>
  </si>
  <si>
    <t>65,000 tons/yr</t>
  </si>
  <si>
    <t>http://cal-waste.com/recycling-facility/</t>
  </si>
  <si>
    <t>Plastics containers &amp; clamshells  #1-7</t>
  </si>
  <si>
    <t>California Waste Solutions</t>
  </si>
  <si>
    <t>San Jose</t>
  </si>
  <si>
    <t>124,540 tons shipped in 2018</t>
  </si>
  <si>
    <t>http://calwaste.com/sanjose/</t>
  </si>
  <si>
    <t>Plastic bottles, jugs, tubs, containers, cups, loose lids, trays &amp; clamshells #1-7</t>
  </si>
  <si>
    <t xml:space="preserve">City of San Jose </t>
  </si>
  <si>
    <t>California Waste Solutions Oakland</t>
  </si>
  <si>
    <t xml:space="preserve">Oakland </t>
  </si>
  <si>
    <t>http://calwaste.com/oakland/</t>
  </si>
  <si>
    <t>Plastic bottles, jugs &amp; tubs</t>
  </si>
  <si>
    <t>Regional Waste Management District</t>
  </si>
  <si>
    <t>City Fibers</t>
  </si>
  <si>
    <t>Los Angeles</t>
  </si>
  <si>
    <t>http://www.cityfibers.com/about.html</t>
  </si>
  <si>
    <t>City Fibers North Hills</t>
  </si>
  <si>
    <t>North Hills</t>
  </si>
  <si>
    <t>City of Redding</t>
  </si>
  <si>
    <t>Redding</t>
  </si>
  <si>
    <t>https://www.cityofredding.org/departments/solid-waste</t>
  </si>
  <si>
    <t>Plastic bottles &amp; jugs #1 &amp;2</t>
  </si>
  <si>
    <t>CR&amp;R Perris</t>
  </si>
  <si>
    <t xml:space="preserve">Perris </t>
  </si>
  <si>
    <t>http://crrwasteservices.com/facilities/material-recovery-transfer-and-disposal-location/perris-ca/</t>
  </si>
  <si>
    <t>CR&amp;R Stanton</t>
  </si>
  <si>
    <t>Stanton</t>
  </si>
  <si>
    <t>http://ci.stanton.ca.us/Special-Topics/Stanton-Special-Topics/Stanton-Recycles</t>
  </si>
  <si>
    <t>City of Stanton</t>
  </si>
  <si>
    <t xml:space="preserve">Regional MRF guide </t>
  </si>
  <si>
    <t>Del Norte Regional Recycling Oxnard</t>
  </si>
  <si>
    <t>Oxnard</t>
  </si>
  <si>
    <t>https://www.oxnard.org/environmentalresources/</t>
  </si>
  <si>
    <t>Plastic bottles, jugs &amp; jars</t>
  </si>
  <si>
    <t>City of Oxnard</t>
  </si>
  <si>
    <t>Truckee</t>
  </si>
  <si>
    <t>http://www.waste101.com/hours-location/</t>
  </si>
  <si>
    <t>Plastic bottles, jugs &amp; clamshells</t>
  </si>
  <si>
    <t>Town of Truckee</t>
  </si>
  <si>
    <t>Escondido</t>
  </si>
  <si>
    <t>https://www.escondidodisposal.com/</t>
  </si>
  <si>
    <t>Plastic bottles, jugs &amp; jars #1-7 &amp; styrofoam</t>
  </si>
  <si>
    <t>Waste Hauler</t>
  </si>
  <si>
    <t>Lemon Grove</t>
  </si>
  <si>
    <t>https://www.edcodisposal.com/lemon-grove/residential-waste-services/waste-pick-up/service-detail.php?service=3&amp;location=501</t>
  </si>
  <si>
    <t>Fremont Recycling and Transfer Station</t>
  </si>
  <si>
    <t>Fremont</t>
  </si>
  <si>
    <t>https://www.fremont-recycling.com/aboutus.html</t>
  </si>
  <si>
    <t>Plastic bottles, jugs, jars &amp; tubs</t>
  </si>
  <si>
    <t>City of Fremont</t>
  </si>
  <si>
    <t>Gold Coast Recycling</t>
  </si>
  <si>
    <t>Ventura</t>
  </si>
  <si>
    <t>http://www.goldcoastrecycling.com/index.htm</t>
  </si>
  <si>
    <t>Grand Central Recycling</t>
  </si>
  <si>
    <t>City of Industry</t>
  </si>
  <si>
    <t>https://www.recyclingtoday.com/article/grand-central-recycling-mrf-bollegraaf/</t>
  </si>
  <si>
    <t>Green Waste Recovery</t>
  </si>
  <si>
    <t>https://www.greenwaste.com/about-us/material-recovery-facility-mrf</t>
  </si>
  <si>
    <t>Plastic bottles, jugs, jars, tubs, trays &amp; bags</t>
  </si>
  <si>
    <t xml:space="preserve">IMS Recycling </t>
  </si>
  <si>
    <t>https://www.sandiego.gov/environmental-services/recycling/residential/curbside/recyclab</t>
  </si>
  <si>
    <t>Plastic bottles, jugs, tubs, cups, clamshells, trays &amp; styrofoam</t>
  </si>
  <si>
    <t>City of San Diego</t>
  </si>
  <si>
    <t>Kings Waste and Recycling Authority</t>
  </si>
  <si>
    <t>Hanford</t>
  </si>
  <si>
    <t>http://www.kwrarecycles.net/</t>
  </si>
  <si>
    <t xml:space="preserve">Kings County - Joint Power Authority </t>
  </si>
  <si>
    <t>Marborg Industries Goleta</t>
  </si>
  <si>
    <t>Goleta</t>
  </si>
  <si>
    <t>https://www.marborg.com/marborg-goleta-recycling-center</t>
  </si>
  <si>
    <t>Marin Recycling Center</t>
  </si>
  <si>
    <t>San Rafael</t>
  </si>
  <si>
    <t>https://marinsanitaryservice.com/marin-recycling-center/</t>
  </si>
  <si>
    <t>Metropolitan Recycling</t>
  </si>
  <si>
    <t>https://www.bulkhandlingsystems.com/metropolitan-recycling-opens-materials-recovery-facility/</t>
  </si>
  <si>
    <t>Plastic containers #1-7</t>
  </si>
  <si>
    <t>Mid Valley Disposal</t>
  </si>
  <si>
    <t>http://www.midvalleydisposal.com/</t>
  </si>
  <si>
    <t>Plastic bottles, jugs, &amp; jars</t>
  </si>
  <si>
    <t>Monterey City Disposal &amp; MRF</t>
  </si>
  <si>
    <t>Monterey</t>
  </si>
  <si>
    <t>http://www.montereydisposal.com/</t>
  </si>
  <si>
    <t>Plastic bottles, jugs &amp; containers #1-5</t>
  </si>
  <si>
    <t>Monterey Regional SMWD</t>
  </si>
  <si>
    <t>Marina</t>
  </si>
  <si>
    <t>https://www.mrwmd.org/materials-recovery-facility/</t>
  </si>
  <si>
    <t>Mount Diablo Recycling</t>
  </si>
  <si>
    <t>Pittsburgh</t>
  </si>
  <si>
    <t>https://mdrr.com/recovery-park/</t>
  </si>
  <si>
    <t>City of Pittsburgh</t>
  </si>
  <si>
    <t>Napa Recycling</t>
  </si>
  <si>
    <t>Napa</t>
  </si>
  <si>
    <t>https://www.cityofnapa.org/491/Napa-Recycling-and-Compost-Facility</t>
  </si>
  <si>
    <t>Plastic bottles, jugs, jars, tubs, clamshells &amp; trays #1-7</t>
  </si>
  <si>
    <t>Pena's Disposal</t>
  </si>
  <si>
    <t>Cutler</t>
  </si>
  <si>
    <t>http://www.penasdisposal.com/</t>
  </si>
  <si>
    <t>Plastic bottles &amp; containers</t>
  </si>
  <si>
    <t>Potential Industries Wilmington DE</t>
  </si>
  <si>
    <t>Wilmington</t>
  </si>
  <si>
    <t>130,000 tons shipped in 2018</t>
  </si>
  <si>
    <t>http://www.potentialindustries.com/locations</t>
  </si>
  <si>
    <t>Plastic Containers #1-7</t>
  </si>
  <si>
    <t>City of Carson</t>
  </si>
  <si>
    <t>Recology Yuba Sutter</t>
  </si>
  <si>
    <t>Marysville</t>
  </si>
  <si>
    <t>https://www.recology.com/recology-yuba-sutter/</t>
  </si>
  <si>
    <t>Plastic containers, cups, plates, clamshells, trays &amp; cutlery #1-7</t>
  </si>
  <si>
    <t>Recology Recycle Center Pier 96</t>
  </si>
  <si>
    <t>San Francisco</t>
  </si>
  <si>
    <t>167,650 tons shipped in 2018</t>
  </si>
  <si>
    <t>https://www.recology.com/recology-san-francisco/recycle-centralpier-96/</t>
  </si>
  <si>
    <t>City of San Francisco and MRF</t>
  </si>
  <si>
    <t>Recology Sonoma Marin</t>
  </si>
  <si>
    <t>Santa Rosa</t>
  </si>
  <si>
    <t>https://www.recology.com/recology-sonoma-marin/</t>
  </si>
  <si>
    <t>Plastic bottles, containers, clamshells &amp; cups</t>
  </si>
  <si>
    <t>Republic Services Anaheim</t>
  </si>
  <si>
    <t>Anaheim</t>
  </si>
  <si>
    <t>92,891 tons shipped in 2018</t>
  </si>
  <si>
    <t>https://www.republicservices.com/municipality/anaheim-ca</t>
  </si>
  <si>
    <t>Republic Services Newby Island</t>
  </si>
  <si>
    <t>Milipitas</t>
  </si>
  <si>
    <t>149,854 tons shipped in 2018</t>
  </si>
  <si>
    <t>http://local.republicservices.com/site/newby-island</t>
  </si>
  <si>
    <t>Plastic bottles, jars, tubs &amp; trays #1-7</t>
  </si>
  <si>
    <t>Republic Services Rainbow Environmental Serivces</t>
  </si>
  <si>
    <t>Huntington Beach</t>
  </si>
  <si>
    <t>http://media.republicservices.com/2014-10-01-Republic-Services-Inc-Acquires-Rainbow-Disposal-Co-Inc</t>
  </si>
  <si>
    <t>City of Huntington Beach</t>
  </si>
  <si>
    <t>Republic Services Richmond</t>
  </si>
  <si>
    <t>Richmond</t>
  </si>
  <si>
    <t>https://www.ci.richmond.ca.us/1709/Waste-Recycling-Compost-Services</t>
  </si>
  <si>
    <t>Plastic bottles, jugs, containers, tubs, trays, clamshells &amp; bags #1-7</t>
  </si>
  <si>
    <t>City of Santa Cruz MRF</t>
  </si>
  <si>
    <t>Santa Cruz</t>
  </si>
  <si>
    <t>http://www.cityofsantacruz.com/government/city-departments/public-works/resource-recovery-garbage-recycling-sweeping/landfill-resource-recovery-facility</t>
  </si>
  <si>
    <t>Plastic bottles, jugs, Tubs &amp; bags #1-7</t>
  </si>
  <si>
    <t>South Bayside WMA (Shoreway Environ Rethink Waste)</t>
  </si>
  <si>
    <t>San Carlos</t>
  </si>
  <si>
    <t>https://rethinkwaste.org/shoreway-environmental-center/about/</t>
  </si>
  <si>
    <t>Plastic bottles, tubs, cups, containers, clamshells, &amp; loose lids #1-7</t>
  </si>
  <si>
    <t>Stockton Recycling &amp; Transfer MRF</t>
  </si>
  <si>
    <t>Stockton</t>
  </si>
  <si>
    <t>https://www.stocktonrecycles.com/residents/landfills-recycling-facilities/</t>
  </si>
  <si>
    <t>Plastic bottles, jugs, tubs, trays, cups, cutlery &amp; loose lids #1-7</t>
  </si>
  <si>
    <t>Sunnyvale SMART Station</t>
  </si>
  <si>
    <t>Sunnyvale</t>
  </si>
  <si>
    <t>https://sunnyvale.ca.gov/property/recycling/getrid/center.htm</t>
  </si>
  <si>
    <t xml:space="preserve">City of Sunnyvale </t>
  </si>
  <si>
    <t>Tracy MRF</t>
  </si>
  <si>
    <t>Tracy</t>
  </si>
  <si>
    <t>https://tracymaterialrecovery.com/</t>
  </si>
  <si>
    <t>Plastic bottles, containers &amp; styrofoam</t>
  </si>
  <si>
    <t xml:space="preserve">City of Tracy </t>
  </si>
  <si>
    <t>Tri-CED Community Recycling</t>
  </si>
  <si>
    <t>Union City</t>
  </si>
  <si>
    <t>https://www.tri-ced.org/</t>
  </si>
  <si>
    <t>Plastic bottles &amp; containers #1-7 &amp; bags</t>
  </si>
  <si>
    <t>Upper Valley Disposal</t>
  </si>
  <si>
    <t>St Helena</t>
  </si>
  <si>
    <t>http://www.uvds.com/Home/Recycling</t>
  </si>
  <si>
    <t>Plastic bottles, jugs, containers, tubs &amp; clamshells</t>
  </si>
  <si>
    <t>El Centro</t>
  </si>
  <si>
    <t>https://wastebits.com/locator/location/valley-environmental-services-recycling-facility</t>
  </si>
  <si>
    <t>Victorville</t>
  </si>
  <si>
    <t>https://www.victorvilleca.gov/government/city-departments/community-services/trash-recycling/recycling/victor-valley-material-recovery-center</t>
  </si>
  <si>
    <t>Plastic bottles, jars, tubs, &amp; trays #1-7</t>
  </si>
  <si>
    <t xml:space="preserve">City of Victorville </t>
  </si>
  <si>
    <t>Waste Connections San Luis</t>
  </si>
  <si>
    <t>San Luis Obispo</t>
  </si>
  <si>
    <t>https://www.wasteconnections.com/cold-canyon-mrf</t>
  </si>
  <si>
    <t>County of SLO</t>
  </si>
  <si>
    <t>Waste Management Sacremento Recycling &amp; Transfer Station</t>
  </si>
  <si>
    <t>Sacramento</t>
  </si>
  <si>
    <t>93,405 tons shipped in 2018</t>
  </si>
  <si>
    <t>http://sacrecycling.wm.com/recycling-center/index.jsp</t>
  </si>
  <si>
    <t xml:space="preserve">City of Sacremento </t>
  </si>
  <si>
    <t>Waste Management Azusa</t>
  </si>
  <si>
    <t>Azusa</t>
  </si>
  <si>
    <t>101,963 tons shipped in 2018</t>
  </si>
  <si>
    <t>https://www.wm.com/about/wm-monday/azusa_mrf.jsp</t>
  </si>
  <si>
    <t>Waste Management Lodi</t>
  </si>
  <si>
    <t xml:space="preserve">Lodi </t>
  </si>
  <si>
    <t>https://www.wm.com/location/california/san-joaquin/lodi/recycle-right/index.jsp</t>
  </si>
  <si>
    <t>Plastic bottles &amp; containers #1-7</t>
  </si>
  <si>
    <t>76,661 tons shipped in 2018</t>
  </si>
  <si>
    <t>https://www.wm.com/location/california/orange-county/areas/index.jsp</t>
  </si>
  <si>
    <t>Plastic bottles, jugs, containers &amp; tubs #1-7</t>
  </si>
  <si>
    <t>MRF guide - Irvine</t>
  </si>
  <si>
    <t>Waste Management Santa Maria</t>
  </si>
  <si>
    <t>Santa Maria</t>
  </si>
  <si>
    <t>http://wmhss.wm.com/index.jsp</t>
  </si>
  <si>
    <t>Plastic bottles &amp; jugs #1-7</t>
  </si>
  <si>
    <t>Recology Vallejo</t>
  </si>
  <si>
    <t xml:space="preserve">Vallejo </t>
  </si>
  <si>
    <t>https://www.recology.com/recology-vallejo/</t>
  </si>
  <si>
    <t>Plastics #1 &amp; 2</t>
  </si>
  <si>
    <t>Plastic bottles &amp; Jugs</t>
  </si>
  <si>
    <t>https://www.alamedacountyindustries.com/</t>
  </si>
  <si>
    <t>Plastic bottles, jugs, jars &amp; tays #1-7</t>
  </si>
  <si>
    <t>Plastic bottles, jugs, tubs, containers, clamshells, trays &amp; cups #1-7</t>
  </si>
  <si>
    <t>Placerville</t>
  </si>
  <si>
    <t>http://www.eldoradodisposal.com/MRF.aspx#!rc-cpage=11668</t>
  </si>
  <si>
    <t>Waste Connections El Dorado</t>
  </si>
  <si>
    <t>City of Placerville</t>
  </si>
  <si>
    <t>https://www.lacsd.org/services/solidwaste/mrts/mrf.asp</t>
  </si>
  <si>
    <t>4,400 tons per day</t>
  </si>
  <si>
    <t>LA County Sanitation: Puente Hills MRF</t>
  </si>
  <si>
    <t>Whittier</t>
  </si>
  <si>
    <t>Downey</t>
  </si>
  <si>
    <t>LA County Sanitation: Downey Area (DART) MRF</t>
  </si>
  <si>
    <t>https://www.lacsd.org/services/solidwaste/mrts/dart.asp</t>
  </si>
  <si>
    <t>Burrtec Victor Valley MRF</t>
  </si>
  <si>
    <t>Asceptic Cartons</t>
  </si>
  <si>
    <t>Colton</t>
  </si>
  <si>
    <t>http://crrwasteservices.com/facilities/material-recovery-transfer-and-disposal-location/colton-ca/</t>
  </si>
  <si>
    <t>Plastic bottles, containers, plastes &amp;  trays</t>
  </si>
  <si>
    <t>Plastic bottles &amp; containers #1, &amp; 5</t>
  </si>
  <si>
    <t>Athens Services Sun Valley MRF News</t>
  </si>
  <si>
    <t>Athens Disposal City of Industry</t>
  </si>
  <si>
    <t>Plastic containers &amp;tubs #1-7</t>
  </si>
  <si>
    <t>City of Whittier</t>
  </si>
  <si>
    <t>https://athensservices.com/</t>
  </si>
  <si>
    <t>Athens Services Sun Valley MRF</t>
  </si>
  <si>
    <t>Waste Management (Benz) Tehachipi</t>
  </si>
  <si>
    <t>Tehachipi</t>
  </si>
  <si>
    <t>https://www.tehachapinews.com/news/new-waste-hauler-to-bring-recycling-bins-to-residents/article_a5ea3c2c-569f-11e7-bfdc-c31905b05e03.html</t>
  </si>
  <si>
    <t>MRF Name (Link to Map Location)</t>
  </si>
  <si>
    <t>Recology Davis</t>
  </si>
  <si>
    <t>Davis</t>
  </si>
  <si>
    <t>https://www.recology.com/recology-davis/</t>
  </si>
  <si>
    <t>EDCO Lemon Grove</t>
  </si>
  <si>
    <t>Gilton MRF</t>
  </si>
  <si>
    <t>Modesto</t>
  </si>
  <si>
    <t>http://www.gilton.com/Gilton_Resource_Recovery.php</t>
  </si>
  <si>
    <t>Website or Other Info</t>
  </si>
  <si>
    <t>Merced County</t>
  </si>
  <si>
    <t>Caglia Environmental - Cedar Avenue Recycling &amp; Transfer Station (CARTS)</t>
  </si>
  <si>
    <t>Nortech Waste MRF</t>
  </si>
  <si>
    <t>Roseville</t>
  </si>
  <si>
    <t>https://nortechwaste.com/</t>
  </si>
  <si>
    <t>Pacific Recycling Solutions</t>
  </si>
  <si>
    <t>Ukiah</t>
  </si>
  <si>
    <t>https://candswaste.com/locations/california/mendocino-county/ukiah-resource-recovery-facilities/</t>
  </si>
  <si>
    <t>Plastic bottles, jugs, buckets &amp; plant pots</t>
  </si>
  <si>
    <t>County of Mendocino</t>
  </si>
  <si>
    <t>EDCO Escondido</t>
  </si>
  <si>
    <t>San Miguel Garbage MRF</t>
  </si>
  <si>
    <t>Paso Robles</t>
  </si>
  <si>
    <t>https://www.sanmiguelgarbage.com/residential.cfm</t>
  </si>
  <si>
    <t>South Tahoe Refuse &amp; Recycling Services</t>
  </si>
  <si>
    <t>https://www.southtahoerefuse.com/</t>
  </si>
  <si>
    <t xml:space="preserve">Tahoe Truckee MRF </t>
  </si>
  <si>
    <t>South Tahoe</t>
  </si>
  <si>
    <t>http://valleyspringsrecycling.com/</t>
  </si>
  <si>
    <t>Valley Springs</t>
  </si>
  <si>
    <t>Valley Springs Recycling</t>
  </si>
  <si>
    <t xml:space="preserve">Plastic bottles, jugs, tubs #1-7 </t>
  </si>
  <si>
    <t>Calaveras County</t>
  </si>
  <si>
    <t>Waste Management MRF Sunset Environmental</t>
  </si>
  <si>
    <t>Irvine</t>
  </si>
  <si>
    <t>Orange</t>
  </si>
  <si>
    <t>Waste Management Orange Resource Recovery Systems</t>
  </si>
  <si>
    <t>MRF guide - Orange</t>
  </si>
  <si>
    <t>CR&amp;R Inland Material Recovery</t>
  </si>
  <si>
    <t>City Terrace Recycling</t>
  </si>
  <si>
    <t>http://www.cityterracerecycling.com/</t>
  </si>
  <si>
    <t>Plastic bottles, food containers #1 &amp; 2, trays</t>
  </si>
  <si>
    <t>County of Los Angeles</t>
  </si>
  <si>
    <t>Paramount Resource Recycling</t>
  </si>
  <si>
    <t>Paramount</t>
  </si>
  <si>
    <t>https://calmetservices.com/prr/</t>
  </si>
  <si>
    <t>No - Dirty MRF: all trash goes through facility</t>
  </si>
  <si>
    <t>Verified as Operating Residential Clean MRF</t>
  </si>
  <si>
    <t>40 tons/hr</t>
  </si>
  <si>
    <t>Los Angeles County</t>
  </si>
  <si>
    <t>Recology Eel River</t>
  </si>
  <si>
    <t>Fortuna</t>
  </si>
  <si>
    <t>https://www.recology.com/recology-eel-river/what-goes-where/</t>
  </si>
  <si>
    <t>Plastic bottles, containers, clamshells, plates, cups, coffee cup lids</t>
  </si>
  <si>
    <t xml:space="preserve">Cold Cups (e.g. paper fountain drink cup) </t>
  </si>
  <si>
    <t xml:space="preserve">Hard Cover Books </t>
  </si>
  <si>
    <t xml:space="preserve">Hot Cups (e.g. coffee cup) </t>
  </si>
  <si>
    <t>Mail</t>
  </si>
  <si>
    <t>Kraft Bags</t>
  </si>
  <si>
    <t>Newspaper</t>
  </si>
  <si>
    <t>OCC (old corrugated cardboard)</t>
  </si>
  <si>
    <t>Office Paper</t>
  </si>
  <si>
    <t>Paperboard Boxes (e.g. cereal, tissue)</t>
  </si>
  <si>
    <t>Pizza Boxes</t>
  </si>
  <si>
    <t>Shredded Paper</t>
  </si>
  <si>
    <t>Take-out Containers</t>
  </si>
  <si>
    <t xml:space="preserve">Tissue Paper </t>
  </si>
  <si>
    <t>PAPER PRODUCTS</t>
  </si>
  <si>
    <t>PLASTIC PRODUCTS</t>
  </si>
  <si>
    <t>Bottles and Jars</t>
  </si>
  <si>
    <t>Drinking Glass</t>
  </si>
  <si>
    <t>Ceramics (mugs, dishes, etc.)</t>
  </si>
  <si>
    <t>GLASS PRODUCTS</t>
  </si>
  <si>
    <t xml:space="preserve">Aluminum Aerosol </t>
  </si>
  <si>
    <t>Aluminum Foil or Foil-like Container (e.g. pie plate)</t>
  </si>
  <si>
    <t>Steel Aerosol</t>
  </si>
  <si>
    <t>Steel Pots and Pans</t>
  </si>
  <si>
    <t>Steel Scrap Metal</t>
  </si>
  <si>
    <t>METAL PRODUCTS</t>
  </si>
  <si>
    <t>#1 PET Bottles &amp; Jugs (Neck smaller than body)</t>
  </si>
  <si>
    <t>#1 PET Jars &amp; Rigid Containers</t>
  </si>
  <si>
    <t>#1 PET Thermoforms (Clamshells)</t>
  </si>
  <si>
    <t>#1 PET Cups</t>
  </si>
  <si>
    <t>#2 HDPE Bottles &amp; Jugs (Neck smaller than body)</t>
  </si>
  <si>
    <t>#2 HDPE Jars &amp; Rigid Containers</t>
  </si>
  <si>
    <t>#3 PVC Bottles</t>
  </si>
  <si>
    <t>#3 PVC Jars &amp; Rigid Containers</t>
  </si>
  <si>
    <t>#4 LDPE Bottles</t>
  </si>
  <si>
    <t>#5 PP Bottles</t>
  </si>
  <si>
    <t>#5 PP Jars &amp; Rigid Containers (including tubs)</t>
  </si>
  <si>
    <t>#5 PP Cups (beverage and yogurt)</t>
  </si>
  <si>
    <t>#5 PP Trays, Plates</t>
  </si>
  <si>
    <t>#6 PS Bottles</t>
  </si>
  <si>
    <t>#6 PS Jars &amp; Rigid Containers</t>
  </si>
  <si>
    <t>#6 PS Cups</t>
  </si>
  <si>
    <t>#6 PS Trays, Plates</t>
  </si>
  <si>
    <t>#7 Other Bottles</t>
  </si>
  <si>
    <t>#7 Other Jars &amp; Rigid Containers</t>
  </si>
  <si>
    <t>Flexibles: Bags, Wraps, Film, Pouches</t>
  </si>
  <si>
    <t xml:space="preserve">Buckets </t>
  </si>
  <si>
    <t>Bulky Plastic (e.g. crates)</t>
  </si>
  <si>
    <t>EPS Foam Blocks &amp; Shapes (e.g. Styrofoam™)</t>
  </si>
  <si>
    <t>EPS Foam Food Service &amp; Other Containers (e.g. Styrofoam™)</t>
  </si>
  <si>
    <t>Flower Pots</t>
  </si>
  <si>
    <t>Loose Lids</t>
  </si>
  <si>
    <t>Toys</t>
  </si>
  <si>
    <t>Acceptance
Source of Information (public website)</t>
  </si>
  <si>
    <t>Information Format</t>
  </si>
  <si>
    <t>Photos &amp; Text</t>
  </si>
  <si>
    <t>?</t>
  </si>
  <si>
    <t>Phone Books</t>
  </si>
  <si>
    <t>Aluminum Cans (e.g. food and beverage container)</t>
  </si>
  <si>
    <t>City of Baldwin Park</t>
  </si>
  <si>
    <t>Text Only</t>
  </si>
  <si>
    <t>Utensils</t>
  </si>
  <si>
    <t>Windows</t>
  </si>
  <si>
    <t>Summary</t>
  </si>
  <si>
    <t>Total</t>
  </si>
  <si>
    <t>Yes (%)</t>
  </si>
  <si>
    <t>Steel/tin Cans</t>
  </si>
  <si>
    <t>#5 PP or # 6 PS Beverage Pods</t>
  </si>
  <si>
    <t>Np</t>
  </si>
  <si>
    <t>Plastic bottles &amp; bags</t>
  </si>
  <si>
    <t>Waste Wizard, Photos &amp; Text</t>
  </si>
  <si>
    <t>MRF: City of Galt</t>
  </si>
  <si>
    <t>Paper Mailing Pouches</t>
  </si>
  <si>
    <t>Yexs</t>
  </si>
  <si>
    <t>CRV Plastic bottles</t>
  </si>
  <si>
    <t>Ys</t>
  </si>
  <si>
    <t>CA Recycling Commission AB1583: Recyclability Screening</t>
  </si>
  <si>
    <t xml:space="preserve">The purposed of this Screening Spreadsheet is to assess standard household waste items based on the seven criteria in CA Public Resrouce Code 42370.2. </t>
  </si>
  <si>
    <t>T H E  S U S T A I N A B L E  P A C K A G I N G  F O R  
T H E  S T A T E  O F  C A L I F O R N I A  A C T  O F  2 0 1 8,  
( P U B L I C R E S S O U R C E C O D E 4 2 3 7 0 . 2 )</t>
  </si>
  <si>
    <t>CA Annual Waste</t>
  </si>
  <si>
    <t>1: Accepted by Local Recycling Program</t>
  </si>
  <si>
    <t>3: Separated by MRFs Into Individual Bales</t>
  </si>
  <si>
    <t>4: Processed Into a Manufacturing Input</t>
  </si>
  <si>
    <t>5: Used to Make New Products</t>
  </si>
  <si>
    <t>6. Has Market Demand and Maintains Value</t>
  </si>
  <si>
    <t>7. Non-Toxic and Doesn't Contaminate Product</t>
  </si>
  <si>
    <t>Summary Assement</t>
  </si>
  <si>
    <t>Item</t>
  </si>
  <si>
    <t>Mil lbs/yr</t>
  </si>
  <si>
    <t>Data Source</t>
  </si>
  <si>
    <t>Pass/Fail</t>
  </si>
  <si>
    <t>Comment</t>
  </si>
  <si>
    <t xml:space="preserve">Pass/Fail </t>
  </si>
  <si>
    <t xml:space="preserve">Cartons (gable top e.g. milk and orange juice, and aseptic e.g. juice boxes and soup) </t>
  </si>
  <si>
    <t>Magazines</t>
  </si>
  <si>
    <t>Window</t>
  </si>
  <si>
    <t>#5 PP or #6 PS Beverage Pods</t>
  </si>
  <si>
    <t>Fail</t>
  </si>
  <si>
    <t>Plastic bags/films are top form of contamination in MRFs</t>
  </si>
  <si>
    <t>% Acceptance at 76 CA MRFs</t>
  </si>
  <si>
    <t>August 2020 MRF Website Survey</t>
  </si>
  <si>
    <t>Pass/Fail 
(&gt; 75% acceptance)</t>
  </si>
  <si>
    <t>Aluminum Cans (beverage &amp; food containers)</t>
  </si>
  <si>
    <t>Steel/Tin Cans (beverage &amp; food containers)</t>
  </si>
  <si>
    <t>MRFs Legally Required to Accept for CRV Certification</t>
  </si>
  <si>
    <t>Total Number of Items that Pass</t>
  </si>
  <si>
    <t>Plastic bottles, jars &amp; bags</t>
  </si>
  <si>
    <t>Catalogs &amp; Magazines</t>
  </si>
  <si>
    <t>Plastic bottles bottles &amp; jugs #1-2, plastic tubs #1-7</t>
  </si>
  <si>
    <t>#5 PP Cups (beverage)</t>
  </si>
  <si>
    <t>CRV Plastic bottles #1-7</t>
  </si>
  <si>
    <t>no</t>
  </si>
  <si>
    <t>Plastic beverage bottles</t>
  </si>
  <si>
    <t>Waste Wizard &amp; Text</t>
  </si>
  <si>
    <t>MRF - Assume same as Eel River</t>
  </si>
  <si>
    <t>Wizard Only</t>
  </si>
  <si>
    <t>Plastic bottles, tubs, cups, plasties, clamshells, trays, bags &amp; loose lids#1-7</t>
  </si>
  <si>
    <t>Has Potential (50-74%)</t>
  </si>
  <si>
    <t>Often included in general "#1-7 bottles &amp; containers"</t>
  </si>
  <si>
    <t>Plastics #1-7</t>
  </si>
  <si>
    <t>Republic Services/CRR Valley Environmental MRF</t>
  </si>
  <si>
    <t>Wizard, Photos &amp; Text</t>
  </si>
  <si>
    <t>Nno</t>
  </si>
  <si>
    <t xml:space="preserve">MRF </t>
  </si>
  <si>
    <t>County</t>
  </si>
  <si>
    <t>Population</t>
  </si>
  <si>
    <t>San Diego County</t>
  </si>
  <si>
    <t>Orange County</t>
  </si>
  <si>
    <t>Riverside County</t>
  </si>
  <si>
    <t>San Bernardino County</t>
  </si>
  <si>
    <t>Santa Clara County</t>
  </si>
  <si>
    <t>Alameda County</t>
  </si>
  <si>
    <t>Sacramento County</t>
  </si>
  <si>
    <t>Contra Costa County</t>
  </si>
  <si>
    <t>Fresno County</t>
  </si>
  <si>
    <t>Kern County</t>
  </si>
  <si>
    <t>San Francisco County</t>
  </si>
  <si>
    <t>Ventura County</t>
  </si>
  <si>
    <t>San Mateo County</t>
  </si>
  <si>
    <t>San Joaquin County</t>
  </si>
  <si>
    <t>Stanislaus County</t>
  </si>
  <si>
    <t>Sonoma County</t>
  </si>
  <si>
    <t>Tulare County</t>
  </si>
  <si>
    <t>Solano County</t>
  </si>
  <si>
    <t>Santa Barbara County</t>
  </si>
  <si>
    <t>Monterey County</t>
  </si>
  <si>
    <t>Placer County</t>
  </si>
  <si>
    <t>San Luis Obispo County</t>
  </si>
  <si>
    <t>Santa Cruz County</t>
  </si>
  <si>
    <t>Marin County</t>
  </si>
  <si>
    <t>Yolo County</t>
  </si>
  <si>
    <t>Butte County</t>
  </si>
  <si>
    <t>El Dorado County</t>
  </si>
  <si>
    <t>Imperial County</t>
  </si>
  <si>
    <t>Shasta County</t>
  </si>
  <si>
    <t>Madera County</t>
  </si>
  <si>
    <t>Kings County</t>
  </si>
  <si>
    <t>Napa County</t>
  </si>
  <si>
    <t>Humboldt County</t>
  </si>
  <si>
    <t>Nevada County</t>
  </si>
  <si>
    <t>Sutter County</t>
  </si>
  <si>
    <t>Mendocino County</t>
  </si>
  <si>
    <t>Yuba County</t>
  </si>
  <si>
    <t>Tehama County</t>
  </si>
  <si>
    <t>Lake County</t>
  </si>
  <si>
    <t>San Benito County</t>
  </si>
  <si>
    <t>Tuolumne County</t>
  </si>
  <si>
    <t>Siskiyou County</t>
  </si>
  <si>
    <t>Amador County</t>
  </si>
  <si>
    <t>Lassen County</t>
  </si>
  <si>
    <t>Glenn County</t>
  </si>
  <si>
    <t>Del Norte County</t>
  </si>
  <si>
    <t>Colusa County</t>
  </si>
  <si>
    <t>Plumas County</t>
  </si>
  <si>
    <t>Inyo County</t>
  </si>
  <si>
    <t>Mariposa County</t>
  </si>
  <si>
    <t>Mono County</t>
  </si>
  <si>
    <t>Trinity County</t>
  </si>
  <si>
    <t>Modoc County</t>
  </si>
  <si>
    <t>Sierra County</t>
  </si>
  <si>
    <t>Alpine County</t>
  </si>
  <si>
    <t>Survey of CA's 76 MRFs performed by The Last Beach Cleanup during August 2020.</t>
  </si>
  <si>
    <t>Link to MRF Listing on Google Map</t>
  </si>
  <si>
    <t>Pass
(&gt; 75% acceptance)</t>
  </si>
  <si>
    <t>www.lastbeachcleanup.org/California</t>
  </si>
  <si>
    <t>Dropoff Center</t>
  </si>
  <si>
    <t>Alpine County Recycling Center</t>
  </si>
  <si>
    <t>Confidential to CA Recycling Commission AB1583: Recyclability Screening</t>
  </si>
  <si>
    <t>USEPA 2017 SMM Report - scaled to CA Population</t>
  </si>
  <si>
    <t>Plastic Bottles, Containers &amp; Packaging</t>
  </si>
  <si>
    <t>%</t>
  </si>
  <si>
    <t>2017 EPA Total Generation (thousand tons)</t>
  </si>
  <si>
    <t>2017 EPA Total Generation (mil lbs)</t>
  </si>
  <si>
    <t>2017 US Per Capita (lbs/person)</t>
  </si>
  <si>
    <t>2018 US Per Capita (lbs/person)</t>
  </si>
  <si>
    <t>2018 CA Total (mil lbs)</t>
  </si>
  <si>
    <t>2020 US Per Capita (lbs/person)</t>
  </si>
  <si>
    <t>2020 CA Total (mil lbs)</t>
  </si>
  <si>
    <t>All Plastic Bottles, Containers &amp; Packaging</t>
  </si>
  <si>
    <t>All PETE #1 Bottles, Containers &amp; Packaging</t>
  </si>
  <si>
    <t>PET Bottles</t>
  </si>
  <si>
    <t>PETE Conatainers, Lids &amp; Other Packaging</t>
  </si>
  <si>
    <t>All HDPE #2 Bottles, Containers &amp; Packaging</t>
  </si>
  <si>
    <t>HDPE Bottles</t>
  </si>
  <si>
    <t>HDPE Containers</t>
  </si>
  <si>
    <t>HDPE Bags/Sacks/Wraps*</t>
  </si>
  <si>
    <t>Other HDPE Packaging</t>
  </si>
  <si>
    <t>All PVC #3 Bottles, Containers &amp; Packaging</t>
  </si>
  <si>
    <t>PVC Containers</t>
  </si>
  <si>
    <t>PVC Bags/Sacks/Wraps*</t>
  </si>
  <si>
    <t>Other PVC Packaging</t>
  </si>
  <si>
    <t>All LDPE #4 Bottles, Containers &amp; Packaging</t>
  </si>
  <si>
    <t>LDPE Containers</t>
  </si>
  <si>
    <t>LDPE Bags/Sacks/Wraps*</t>
  </si>
  <si>
    <t>Other LDPE Packaging</t>
  </si>
  <si>
    <t>ALL PP#5 Bottles, Containers &amp; Packaging</t>
  </si>
  <si>
    <t>PP Containers</t>
  </si>
  <si>
    <t>PP Bags/Sacks/Wraps*</t>
  </si>
  <si>
    <t>Other PP Packaging</t>
  </si>
  <si>
    <t>ALL PS#6 Bottles, Containers &amp; Packaging</t>
  </si>
  <si>
    <t>PS Containers</t>
  </si>
  <si>
    <t>PS Bags/Sacks/Wraps*</t>
  </si>
  <si>
    <t>Other PS Packaging</t>
  </si>
  <si>
    <t>ALL #7 PLA &amp; Other Resin Bottles, Containers &amp; Packaging</t>
  </si>
  <si>
    <t>*Does not include trash bags</t>
  </si>
  <si>
    <t>Total Bags/Sacks/Wraps</t>
  </si>
  <si>
    <t>1. Total CA Municipal Plastic Waste Generation - Scaled to California &amp; 3% Annual Growth</t>
  </si>
  <si>
    <t>1. USEPA 2017 Sustainable Materials Management Report - Table 8</t>
  </si>
  <si>
    <t>Total CA Municipal Plastic Waste Generation</t>
  </si>
  <si>
    <t>2017 Population</t>
  </si>
  <si>
    <t>million</t>
  </si>
  <si>
    <t>2018-2020 CA Populaton</t>
  </si>
  <si>
    <t>2017 EPA SMM Data</t>
  </si>
  <si>
    <t>Annual plastic waste growth</t>
  </si>
  <si>
    <t xml:space="preserve">Total Plastic Waste Generation </t>
  </si>
  <si>
    <t>PET</t>
  </si>
  <si>
    <t>HDPE</t>
  </si>
  <si>
    <t>PVC</t>
  </si>
  <si>
    <t>LDPE/LLDPE</t>
  </si>
  <si>
    <t>PLA</t>
  </si>
  <si>
    <t>PP</t>
  </si>
  <si>
    <t>PS</t>
  </si>
  <si>
    <t>Other resins</t>
  </si>
  <si>
    <t xml:space="preserve">Total </t>
  </si>
  <si>
    <t>2017 USEPA SMM Data - Scaled to CA Population</t>
  </si>
  <si>
    <t>A. PLASTICS</t>
  </si>
  <si>
    <t>Included in Bottles &amp; Jugs</t>
  </si>
  <si>
    <t>PET Non-durables</t>
  </si>
  <si>
    <t xml:space="preserve">Not listed in EPA Report </t>
  </si>
  <si>
    <t>Pass</t>
  </si>
  <si>
    <t>Has Potential: % range</t>
  </si>
  <si>
    <t>50-75</t>
  </si>
  <si>
    <t>Pass: % equal or greater than</t>
  </si>
  <si>
    <t>Fail: % lower than</t>
  </si>
  <si>
    <t>% Currently Recycled</t>
  </si>
  <si>
    <t>Pass/Fail Criteria</t>
  </si>
  <si>
    <t>15-25</t>
  </si>
  <si>
    <t>31.2% (Natural)</t>
  </si>
  <si>
    <t>Included in Bottles</t>
  </si>
  <si>
    <t>Negligible</t>
  </si>
  <si>
    <t>Containers - USEPA 2017 SMM Report - scaled to CA Population</t>
  </si>
  <si>
    <t>PP Cups</t>
  </si>
  <si>
    <t>Other PP#5 Packaging: USEPA 2017 SMM Report - scaled to CA Population</t>
  </si>
  <si>
    <t>Plates &amp; Cups</t>
  </si>
  <si>
    <t>Included in Trays/Plates</t>
  </si>
  <si>
    <t>CalRecycle 2018 Waste Characterization Report, 2017 ACC Films Report, EPA SMM</t>
  </si>
  <si>
    <t>See PS#6 Above</t>
  </si>
  <si>
    <t>Utensils (typically PS#6)</t>
  </si>
  <si>
    <t>All Durables: 6.3%</t>
  </si>
  <si>
    <t>All PS#6 Negligible</t>
  </si>
  <si>
    <t>All PP#5 0.6% Fail</t>
  </si>
  <si>
    <t>2017 Recycling % in US</t>
  </si>
  <si>
    <t>Per EPA includes Exports Before China Sword Start</t>
  </si>
  <si>
    <t>B. Metals</t>
  </si>
  <si>
    <t>Total CA Municipal Metal Waste Generation</t>
  </si>
  <si>
    <t>Steel Cans</t>
  </si>
  <si>
    <t>Foil &amp; Closures</t>
  </si>
  <si>
    <t>Aluminum Bev Cans</t>
  </si>
  <si>
    <t>Other Aluminum Cans</t>
  </si>
  <si>
    <t>Other AL Cans - USEPA 2017 SMM Report - scaled to CA Population</t>
  </si>
  <si>
    <t>Beverage Cans Only USEPA 2017 SMM Report - scaled to CA Population</t>
  </si>
  <si>
    <t>C. Glass</t>
  </si>
  <si>
    <t>Annual glass waste growth</t>
  </si>
  <si>
    <t>Annual metals waste growth</t>
  </si>
  <si>
    <t>Total Glass Containers</t>
  </si>
  <si>
    <t>D. Paper</t>
  </si>
  <si>
    <t>Newspapers</t>
  </si>
  <si>
    <t>Annual waste growth</t>
  </si>
  <si>
    <t>Books</t>
  </si>
  <si>
    <t>Commerical Print</t>
  </si>
  <si>
    <t>Tissue Paper Towels</t>
  </si>
  <si>
    <t>Other Mail</t>
  </si>
  <si>
    <t>Corrugated Boxes</t>
  </si>
  <si>
    <t>Folding Cartons</t>
  </si>
  <si>
    <t>Bags &amp; Sacks</t>
  </si>
  <si>
    <t>Other Paperboard Packaging</t>
  </si>
  <si>
    <t>Other Paper Packaging</t>
  </si>
  <si>
    <t>All Paper Plates &amp; Cups - USEPA 2017 SMM Report - scaled to CA Population</t>
  </si>
  <si>
    <t>All books: USEPA 2017 SMM Report - scaled to CA Population</t>
  </si>
  <si>
    <t>Marketing Mail</t>
  </si>
  <si>
    <t>TOTAL PAPERBOARD &amp; PACKAGING</t>
  </si>
  <si>
    <t>TOTAl</t>
  </si>
  <si>
    <t>Part of overall 48%</t>
  </si>
  <si>
    <t>Part of overall 15.3%</t>
  </si>
  <si>
    <t>Included in  Cold Cups</t>
  </si>
  <si>
    <t>Material Values</t>
  </si>
  <si>
    <t>1. CalRecycle CRV Scrap Value per Ton</t>
  </si>
  <si>
    <t>CRV Data $/ton (May 2019 - CalRecycle)</t>
  </si>
  <si>
    <t>Not in CRV</t>
  </si>
  <si>
    <t>1. % MRF Acceptance</t>
  </si>
  <si>
    <t>CRV Data Cents/lb (May 2019 - CalRecycle)</t>
  </si>
  <si>
    <t>Cents/lb Market Data (August)</t>
  </si>
  <si>
    <t>The list of 70 consumer items employed was developed from The Recycling Partnership's  Material Recycling Facilities (MRF) Survey: Acceptable Materials Worksheet</t>
  </si>
  <si>
    <t>Cents/lb Market Data (August CA Average)</t>
  </si>
  <si>
    <t>No value for PVC. Mixed #3-7: -0.5</t>
  </si>
  <si>
    <t>No value for LDPE. Mixed #3-7: -0.5</t>
  </si>
  <si>
    <t>3.5 (Included in All PP#5 Post-Consumer)</t>
  </si>
  <si>
    <t>No value for PS. Mixed #3-7: -0.5</t>
  </si>
  <si>
    <t>No value for #7. Mixed #3-7: -0.5</t>
  </si>
  <si>
    <t>Grade C: 1.5</t>
  </si>
  <si>
    <t>Mixed Bulky Rigid: 4.0</t>
  </si>
  <si>
    <t>No value for PS</t>
  </si>
  <si>
    <t>Mixed plastic #3-7: -0.5</t>
  </si>
  <si>
    <t>6. Market Value</t>
  </si>
  <si>
    <t>Pass: 5 cents/lb or higher</t>
  </si>
  <si>
    <t>Has Potential: 3-5 cents/lb</t>
  </si>
  <si>
    <t>Fail: Lower than 3 cents/lb</t>
  </si>
  <si>
    <t xml:space="preserve">Pass </t>
  </si>
  <si>
    <t>Has Potential</t>
  </si>
  <si>
    <t>22.5-42</t>
  </si>
  <si>
    <t>8.75-47</t>
  </si>
  <si>
    <t>62-65</t>
  </si>
  <si>
    <t>32-35</t>
  </si>
  <si>
    <t>117-120</t>
  </si>
  <si>
    <t>No grade</t>
  </si>
  <si>
    <t>No value for for this item</t>
  </si>
  <si>
    <t>No value for for this item - causes export contamination limit to be exceeded</t>
  </si>
  <si>
    <t>Grease &amp; cheese causes export contamination limit to be exceeded</t>
  </si>
  <si>
    <t>Causes safety hazards &amp; lowers value of bales</t>
  </si>
  <si>
    <t>Recycling Partnership Study</t>
  </si>
  <si>
    <t>Pods are too small to be separated in MRFs</t>
  </si>
  <si>
    <t>Food &amp; grease contamination is common</t>
  </si>
  <si>
    <t>Cutlery is too small to be separated in MRFs</t>
  </si>
  <si>
    <t>Concerns</t>
  </si>
  <si>
    <t>Many toys have batteries which can cause fires in MRFs</t>
  </si>
  <si>
    <t>Market data not available</t>
  </si>
  <si>
    <t>Curbside Bale Grade</t>
  </si>
  <si>
    <t>Home Office Paper</t>
  </si>
  <si>
    <t xml:space="preserve">SBS or </t>
  </si>
  <si>
    <t>High safety concerns</t>
  </si>
  <si>
    <t>No shrink sleeves allowed</t>
  </si>
  <si>
    <t>Cities &amp; MRFs Have Felt Pressure to Accept Plastic #1-7 for CRV Certification. Not a legal requirement.</t>
  </si>
  <si>
    <t>Often included in general "#1-7 bottles &amp; containers," Pill bottles are a problem for MRFs.</t>
  </si>
  <si>
    <t>Cities &amp; MRFs Have Felt Pressure to Accept Plastic #1-7 for CRV Certification. Not a legal requirement. PVC bottles cause contamination problems in PET bales.</t>
  </si>
  <si>
    <t>PVC bottles cause contamination problems in PET bales.</t>
  </si>
  <si>
    <t>MRF operator.</t>
  </si>
  <si>
    <t xml:space="preserve">Cities &amp; MRFs Have Felt Pressure to Accept Plastic #1-7 for CRV Certification. Not a legal requirement. </t>
  </si>
  <si>
    <t>HDPE Buckets Ok (per MRF operator)</t>
  </si>
  <si>
    <t>HDPE Bulky Plastic Ok (per MRF operator)</t>
  </si>
  <si>
    <t>More Recycling MRF Survey</t>
  </si>
  <si>
    <t>More Recycling MRF Survey, MRF Operator Interviews</t>
  </si>
  <si>
    <t xml:space="preserve">Commonly sorted by MRFs. </t>
  </si>
  <si>
    <t xml:space="preserve">Not sorted into single bale type. </t>
  </si>
  <si>
    <t>Product has national recycling rate &gt;15%.</t>
  </si>
  <si>
    <t>No value for PET Jar-Only Bales</t>
  </si>
  <si>
    <t>Limited Market?</t>
  </si>
  <si>
    <t>USEPA 2017 Recycle Rate Report</t>
  </si>
  <si>
    <t>Product has national recycling rate &lt;15%.</t>
  </si>
  <si>
    <t>No value for single bale material</t>
  </si>
  <si>
    <t>EPS is a top form of contamination in MRFs</t>
  </si>
  <si>
    <t>7. Non-Toxic and Doesn't Contaminate Product, Other Material Bales</t>
  </si>
  <si>
    <t>Dirt contamination is common</t>
  </si>
  <si>
    <t xml:space="preserve">High MRF acceptance, made into single bale type, sufficient bale value &amp; Western US processing capacity. </t>
  </si>
  <si>
    <t>2: Collected by Recyclers 
(County Dropoff Sites)</t>
  </si>
  <si>
    <t xml:space="preserve">Fail </t>
  </si>
  <si>
    <t>MRF Operator</t>
  </si>
  <si>
    <t>No single bale value</t>
  </si>
  <si>
    <t>Accepted by C&amp;D Recyclers</t>
  </si>
  <si>
    <t>Grade 52 Bale</t>
  </si>
  <si>
    <t>Grade 54 Bale</t>
  </si>
  <si>
    <t>Grade 11 Bale</t>
  </si>
  <si>
    <t>Grade 56 Bale</t>
  </si>
  <si>
    <t>Not part of paper or OCC bale grade with market value</t>
  </si>
  <si>
    <t xml:space="preserve">High MRF acceptance, made into standard bale type, sufficient bale value &amp; Western US processing capacity. </t>
  </si>
  <si>
    <t>Burbank Dropoff</t>
  </si>
  <si>
    <t>n</t>
  </si>
  <si>
    <t>Riverside Drop</t>
  </si>
  <si>
    <t>San Bernadino</t>
  </si>
  <si>
    <t>N</t>
  </si>
  <si>
    <t>SC County Guide</t>
  </si>
  <si>
    <t>Alameda County List</t>
  </si>
  <si>
    <t>Sacremento Flyer</t>
  </si>
  <si>
    <t>El CerritoRecycling Center</t>
  </si>
  <si>
    <t>Caglia Materials</t>
  </si>
  <si>
    <t>Kern County Recycling Portal</t>
  </si>
  <si>
    <t>Ventura drop</t>
  </si>
  <si>
    <t>Stanford drop</t>
  </si>
  <si>
    <t>Lodi Dropoff</t>
  </si>
  <si>
    <t>Gustine Drop off</t>
  </si>
  <si>
    <t>Petaluma Drop off</t>
  </si>
  <si>
    <t>Porterville Drop off</t>
  </si>
  <si>
    <t>Sept 2020 County Dropoff Site Survey</t>
  </si>
  <si>
    <t>% Acceptance at 58 County Dropoffs</t>
  </si>
  <si>
    <t xml:space="preserve">No or low MRF acceptance, not made into single bale type, insufficient bale value &amp; no Western US processing capacity. </t>
  </si>
  <si>
    <t>MiraMar Drop</t>
  </si>
  <si>
    <t>OC DRop</t>
  </si>
  <si>
    <t xml:space="preserve">Aseptic cartons (gable top e.g. milk and orange juice, and aseptic e.g. juice boxes and soup) </t>
  </si>
  <si>
    <t>Unknown how many MRFs sort into a sigle bale type</t>
  </si>
  <si>
    <t>Unknown</t>
  </si>
  <si>
    <t xml:space="preserve">Not made into single bale type, insufficient bale value &amp; no Western US processing capacity. </t>
  </si>
  <si>
    <t>46 (Natural), 6.75 (Color)</t>
  </si>
  <si>
    <t xml:space="preserve">Not made into single bale type, insufficient bale value &amp; limited Western US processing capacity. </t>
  </si>
  <si>
    <t>Currently a Fail: Has Potential</t>
  </si>
  <si>
    <t xml:space="preserve">Low MRF acceptance &amp; becomes contamination. </t>
  </si>
  <si>
    <t>Often has a non-recyclable barrier film</t>
  </si>
  <si>
    <t>Conditional Pass</t>
  </si>
  <si>
    <t>Solid MRF acceptance, but material value and regional processing capacity may be insufficient</t>
  </si>
  <si>
    <t>Recology Transfer Station</t>
  </si>
  <si>
    <t>Exceptions</t>
  </si>
  <si>
    <t>PET bottles with non-recyclable shrink sleeves &amp; metal components are not recyclable</t>
  </si>
  <si>
    <t>HDPE bottles with non-recyclable shrink sleeves &amp; metal components are not recyclable</t>
  </si>
  <si>
    <t>Recology Dropoff</t>
  </si>
  <si>
    <t>Gold Coast Dropoff</t>
  </si>
  <si>
    <t>Monterey County Dropoff</t>
  </si>
  <si>
    <t>Merced County Dropoff</t>
  </si>
  <si>
    <t>Paperboard Boxes (e.g. cereal, tissue) - Not coated</t>
  </si>
  <si>
    <t>Dirty MRF Dropoff</t>
  </si>
  <si>
    <t>Area MRF</t>
  </si>
  <si>
    <t>Yolo County Dropoff</t>
  </si>
  <si>
    <t xml:space="preserve">City Dropoff </t>
  </si>
  <si>
    <t>Dropoff Center Closed</t>
  </si>
  <si>
    <t>Neal Road Dropoff</t>
  </si>
  <si>
    <t>Safety hazard in waste trucks and MRFs. DTSC says not empty aerosols are hazardous waste. No way to ensure that all cans are emptied. Could be dropped of at hazardous waste recycling centers.</t>
  </si>
  <si>
    <t>Cans with non-recyclable plastic shrink sleeves or other plastic components are not recyclable</t>
  </si>
  <si>
    <t>County Dropoff Sites</t>
  </si>
  <si>
    <t>Republic Services Dropoff</t>
  </si>
  <si>
    <t>Shasta County Dropoff Sites</t>
  </si>
  <si>
    <t>Mammoth Materials Facility</t>
  </si>
  <si>
    <t>Kngs County MRF List</t>
  </si>
  <si>
    <t>Napa Recycling MRF List</t>
  </si>
  <si>
    <t>Eureka Dropoff</t>
  </si>
  <si>
    <t>Waste Management Nevada County</t>
  </si>
  <si>
    <t>Recoology Yuba City List</t>
  </si>
  <si>
    <t xml:space="preserve">Mendo Recycle </t>
  </si>
  <si>
    <t>Sierra County Dropoff</t>
  </si>
  <si>
    <t>Vague info based on outdated recycle symbols</t>
  </si>
  <si>
    <t>Modoc County website</t>
  </si>
  <si>
    <t>No dropoff site found</t>
  </si>
  <si>
    <t>Trinity County website</t>
  </si>
  <si>
    <t>Tehama County Recycling Guide</t>
  </si>
  <si>
    <t>C&amp;S Waste Solutions Dropoff</t>
  </si>
  <si>
    <t>Siskiyou Dropoff Sites</t>
  </si>
  <si>
    <t>Aces Waste Dropoff</t>
  </si>
  <si>
    <t>Lassen County Dropoff</t>
  </si>
  <si>
    <t>Recology Del Norte</t>
  </si>
  <si>
    <t>Mariposa County Website</t>
  </si>
  <si>
    <t>Inyo County Dropoff</t>
  </si>
  <si>
    <t>Plumas County Dropoff</t>
  </si>
  <si>
    <t>Compiled by technical volunteers of The Last Beach Cleanup. Email: lastbeachcleanup@gmail.com</t>
  </si>
  <si>
    <t xml:space="preserve">High MRF acceptance, sufficient material value &amp; CA processing capacity. </t>
  </si>
  <si>
    <t>Revision Date: September 14, 2020</t>
  </si>
  <si>
    <t>For review by Recycling Committee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</si>
</sst>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0.0_);_(* \(#,##0.0\);_(* &quot;-&quot;??_);_(@_)"/>
    <numFmt numFmtId="165" formatCode="0.0"/>
    <numFmt numFmtId="166" formatCode="_(* #,##0_);_(* \(#,##0\);_(* &quot;-&quot;??_);_(@_)"/>
    <numFmt numFmtId="167" formatCode="0.0%"/>
  </numFmts>
  <fonts count="14"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2"/>
      <name val="Calibri"/>
      <family val="2"/>
    </font>
    <font>
      <sz val="11"/>
      <name val="Calibri"/>
      <family val="2"/>
    </font>
    <font>
      <b/>
      <sz val="11"/>
      <name val="Calibri"/>
      <family val="2"/>
    </font>
    <font>
      <u/>
      <sz val="11"/>
      <name val="Calibri"/>
      <family val="2"/>
    </font>
    <font>
      <b/>
      <sz val="16"/>
      <color theme="1"/>
      <name val="Calibri"/>
      <family val="2"/>
      <scheme val="minor"/>
    </font>
    <font>
      <sz val="8"/>
      <color theme="1"/>
      <name val="Calibri"/>
      <family val="2"/>
      <scheme val="minor"/>
    </font>
    <font>
      <sz val="8"/>
      <color rgb="FF395067"/>
      <name val="Arial"/>
      <family val="2"/>
    </font>
    <font>
      <sz val="12"/>
      <color theme="1"/>
      <name val="Calibri"/>
      <family val="2"/>
      <scheme val="minor"/>
    </font>
    <font>
      <b/>
      <u/>
      <sz val="11"/>
      <color theme="1"/>
      <name val="Calibri"/>
      <family val="2"/>
      <scheme val="minor"/>
    </font>
    <font>
      <b/>
      <u/>
      <sz val="11"/>
      <color theme="10"/>
      <name val="Calibri"/>
      <family val="2"/>
      <scheme val="minor"/>
    </font>
  </fonts>
  <fills count="21">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2"/>
        <bgColor rgb="FF000000"/>
      </patternFill>
    </fill>
    <fill>
      <patternFill patternType="solid">
        <fgColor them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9" tint="0.39997558519241921"/>
        <bgColor indexed="64"/>
      </patternFill>
    </fill>
    <fill>
      <patternFill patternType="solid">
        <fgColor rgb="FFFF8989"/>
        <bgColor indexed="64"/>
      </patternFill>
    </fill>
    <fill>
      <patternFill patternType="solid">
        <fgColor rgb="FFFDFDFD"/>
        <bgColor indexed="64"/>
      </patternFill>
    </fill>
    <fill>
      <patternFill patternType="solid">
        <fgColor theme="0" tint="-0.14999847407452621"/>
        <bgColor indexed="64"/>
      </patternFill>
    </fill>
    <fill>
      <patternFill patternType="solid">
        <fgColor theme="0" tint="-0.14999847407452621"/>
        <bgColor rgb="FF000000"/>
      </patternFill>
    </fill>
  </fills>
  <borders count="65">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5">
    <xf numFmtId="0" fontId="0" fillId="0" borderId="0"/>
    <xf numFmtId="9"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92">
    <xf numFmtId="0" fontId="0" fillId="0" borderId="0" xfId="0"/>
    <xf numFmtId="0" fontId="5" fillId="0" borderId="0" xfId="0" applyFont="1"/>
    <xf numFmtId="0" fontId="6" fillId="0" borderId="2" xfId="0" applyFont="1" applyBorder="1" applyAlignment="1">
      <alignment wrapText="1"/>
    </xf>
    <xf numFmtId="0" fontId="6" fillId="0" borderId="3" xfId="0" applyFont="1" applyBorder="1" applyAlignment="1">
      <alignment wrapText="1"/>
    </xf>
    <xf numFmtId="0" fontId="6" fillId="0" borderId="4" xfId="0" applyFont="1" applyBorder="1" applyAlignment="1">
      <alignment wrapText="1"/>
    </xf>
    <xf numFmtId="0" fontId="6" fillId="0" borderId="3" xfId="0" applyFont="1" applyBorder="1" applyAlignment="1">
      <alignment horizontal="center" wrapText="1"/>
    </xf>
    <xf numFmtId="0" fontId="5" fillId="2" borderId="5" xfId="0" applyFont="1" applyFill="1" applyBorder="1" applyAlignment="1">
      <alignment wrapText="1"/>
    </xf>
    <xf numFmtId="0" fontId="5" fillId="0" borderId="5" xfId="0" applyFont="1" applyBorder="1" applyAlignment="1">
      <alignment wrapText="1"/>
    </xf>
    <xf numFmtId="0" fontId="5" fillId="0" borderId="5" xfId="0" applyFont="1" applyBorder="1"/>
    <xf numFmtId="0" fontId="7" fillId="0" borderId="5" xfId="2" applyFont="1" applyFill="1" applyBorder="1" applyAlignment="1">
      <alignment wrapText="1"/>
    </xf>
    <xf numFmtId="0" fontId="7" fillId="0" borderId="5" xfId="2" applyFont="1" applyFill="1" applyBorder="1" applyAlignment="1"/>
    <xf numFmtId="0" fontId="5" fillId="2" borderId="5" xfId="0" applyFont="1" applyFill="1" applyBorder="1"/>
    <xf numFmtId="3" fontId="7" fillId="0" borderId="5" xfId="2" applyNumberFormat="1" applyFont="1" applyFill="1" applyBorder="1" applyAlignment="1">
      <alignment wrapText="1"/>
    </xf>
    <xf numFmtId="0" fontId="2" fillId="0" borderId="18" xfId="0" applyFont="1" applyBorder="1" applyAlignment="1">
      <alignment horizontal="center" wrapText="1"/>
    </xf>
    <xf numFmtId="0" fontId="5" fillId="4" borderId="5" xfId="0" applyFont="1" applyFill="1" applyBorder="1"/>
    <xf numFmtId="0" fontId="5" fillId="4" borderId="5" xfId="0" applyFont="1" applyFill="1" applyBorder="1" applyAlignment="1">
      <alignment wrapText="1"/>
    </xf>
    <xf numFmtId="0" fontId="3" fillId="4" borderId="5" xfId="2" applyFill="1" applyBorder="1" applyAlignment="1">
      <alignment wrapText="1"/>
    </xf>
    <xf numFmtId="0" fontId="0" fillId="0" borderId="0" xfId="0" applyAlignment="1">
      <alignment wrapText="1"/>
    </xf>
    <xf numFmtId="3" fontId="3" fillId="0" borderId="5" xfId="2" applyNumberFormat="1" applyFill="1" applyBorder="1" applyAlignment="1">
      <alignment wrapText="1"/>
    </xf>
    <xf numFmtId="0" fontId="5" fillId="6" borderId="5" xfId="0" applyFont="1" applyFill="1" applyBorder="1"/>
    <xf numFmtId="0" fontId="3" fillId="2" borderId="5" xfId="2" applyFill="1" applyBorder="1" applyAlignment="1">
      <alignment wrapText="1"/>
    </xf>
    <xf numFmtId="0" fontId="5" fillId="0" borderId="14" xfId="0" applyFont="1" applyBorder="1"/>
    <xf numFmtId="0" fontId="0" fillId="7" borderId="0" xfId="0" applyFill="1"/>
    <xf numFmtId="0" fontId="4" fillId="0" borderId="0" xfId="0" applyFont="1" applyBorder="1" applyAlignment="1">
      <alignment horizontal="left" wrapText="1"/>
    </xf>
    <xf numFmtId="0" fontId="6" fillId="8" borderId="3" xfId="0" applyFont="1" applyFill="1" applyBorder="1" applyAlignment="1">
      <alignment wrapText="1"/>
    </xf>
    <xf numFmtId="0" fontId="5" fillId="8" borderId="5" xfId="2" applyFont="1" applyFill="1" applyBorder="1" applyAlignment="1"/>
    <xf numFmtId="0" fontId="5" fillId="9" borderId="5" xfId="2" applyFont="1" applyFill="1" applyBorder="1" applyAlignment="1">
      <alignment wrapText="1"/>
    </xf>
    <xf numFmtId="0" fontId="5" fillId="9" borderId="5" xfId="2" applyFont="1" applyFill="1" applyBorder="1" applyAlignment="1"/>
    <xf numFmtId="0" fontId="5" fillId="8" borderId="5" xfId="2" applyFont="1" applyFill="1" applyBorder="1" applyAlignment="1">
      <alignment wrapText="1"/>
    </xf>
    <xf numFmtId="0" fontId="2" fillId="10" borderId="29" xfId="0" applyFont="1" applyFill="1" applyBorder="1" applyAlignment="1">
      <alignment wrapText="1"/>
    </xf>
    <xf numFmtId="0" fontId="5" fillId="10" borderId="5" xfId="0" applyFont="1" applyFill="1" applyBorder="1"/>
    <xf numFmtId="0" fontId="5" fillId="11" borderId="5" xfId="0" applyFont="1" applyFill="1" applyBorder="1"/>
    <xf numFmtId="0" fontId="7" fillId="0" borderId="30" xfId="2" applyFont="1" applyFill="1" applyBorder="1" applyAlignment="1">
      <alignment wrapText="1"/>
    </xf>
    <xf numFmtId="0" fontId="3" fillId="0" borderId="30" xfId="2" applyFill="1" applyBorder="1" applyAlignment="1">
      <alignment wrapText="1"/>
    </xf>
    <xf numFmtId="0" fontId="7" fillId="0" borderId="30" xfId="2" applyFont="1" applyFill="1" applyBorder="1"/>
    <xf numFmtId="0" fontId="6" fillId="8" borderId="2" xfId="0" applyFont="1" applyFill="1" applyBorder="1" applyAlignment="1">
      <alignment wrapText="1"/>
    </xf>
    <xf numFmtId="0" fontId="7" fillId="8" borderId="16" xfId="2" applyFont="1" applyFill="1" applyBorder="1" applyAlignment="1">
      <alignment wrapText="1"/>
    </xf>
    <xf numFmtId="0" fontId="3" fillId="9" borderId="16" xfId="2" applyFill="1" applyBorder="1" applyAlignment="1">
      <alignment wrapText="1"/>
    </xf>
    <xf numFmtId="0" fontId="7" fillId="9" borderId="16" xfId="2" applyFont="1" applyFill="1" applyBorder="1" applyAlignment="1">
      <alignment wrapText="1"/>
    </xf>
    <xf numFmtId="0" fontId="3" fillId="8" borderId="16" xfId="2" applyFill="1" applyBorder="1" applyAlignment="1">
      <alignment wrapText="1"/>
    </xf>
    <xf numFmtId="0" fontId="3" fillId="8" borderId="13" xfId="2" applyFill="1" applyBorder="1" applyAlignment="1">
      <alignment wrapText="1"/>
    </xf>
    <xf numFmtId="0" fontId="5" fillId="6" borderId="17" xfId="0" applyFont="1" applyFill="1" applyBorder="1"/>
    <xf numFmtId="0" fontId="6" fillId="10" borderId="32" xfId="0" applyFont="1" applyFill="1" applyBorder="1" applyAlignment="1">
      <alignment wrapText="1"/>
    </xf>
    <xf numFmtId="0" fontId="5" fillId="10" borderId="16" xfId="0" applyFont="1" applyFill="1" applyBorder="1"/>
    <xf numFmtId="0" fontId="5" fillId="10" borderId="15" xfId="0" applyFont="1" applyFill="1" applyBorder="1"/>
    <xf numFmtId="0" fontId="5" fillId="11" borderId="16" xfId="0" applyFont="1" applyFill="1" applyBorder="1"/>
    <xf numFmtId="0" fontId="5" fillId="11" borderId="15" xfId="0" applyFont="1" applyFill="1" applyBorder="1"/>
    <xf numFmtId="0" fontId="5" fillId="11" borderId="18" xfId="0" applyFont="1" applyFill="1" applyBorder="1"/>
    <xf numFmtId="0" fontId="2" fillId="12" borderId="29" xfId="0" applyFont="1" applyFill="1" applyBorder="1" applyAlignment="1">
      <alignment wrapText="1"/>
    </xf>
    <xf numFmtId="0" fontId="5" fillId="12" borderId="5" xfId="0" applyFont="1" applyFill="1" applyBorder="1"/>
    <xf numFmtId="0" fontId="5" fillId="13" borderId="5" xfId="0" applyFont="1" applyFill="1" applyBorder="1"/>
    <xf numFmtId="0" fontId="5" fillId="12" borderId="16" xfId="0" applyFont="1" applyFill="1" applyBorder="1"/>
    <xf numFmtId="0" fontId="5" fillId="12" borderId="15" xfId="0" applyFont="1" applyFill="1" applyBorder="1"/>
    <xf numFmtId="0" fontId="5" fillId="13" borderId="16" xfId="0" applyFont="1" applyFill="1" applyBorder="1"/>
    <xf numFmtId="0" fontId="5" fillId="13" borderId="15" xfId="0" applyFont="1" applyFill="1" applyBorder="1"/>
    <xf numFmtId="0" fontId="2" fillId="14" borderId="29" xfId="0" applyFont="1" applyFill="1" applyBorder="1" applyAlignment="1">
      <alignment wrapText="1"/>
    </xf>
    <xf numFmtId="0" fontId="5" fillId="14" borderId="17" xfId="0" applyFont="1" applyFill="1" applyBorder="1"/>
    <xf numFmtId="0" fontId="5" fillId="14" borderId="5" xfId="0" applyFont="1" applyFill="1" applyBorder="1"/>
    <xf numFmtId="0" fontId="5" fillId="15" borderId="17" xfId="0" applyFont="1" applyFill="1" applyBorder="1"/>
    <xf numFmtId="0" fontId="5" fillId="15" borderId="5" xfId="0" applyFont="1" applyFill="1" applyBorder="1"/>
    <xf numFmtId="0" fontId="3" fillId="5" borderId="5" xfId="2" applyFill="1" applyBorder="1" applyAlignment="1">
      <alignment wrapText="1"/>
    </xf>
    <xf numFmtId="0" fontId="5" fillId="6" borderId="5" xfId="0" applyFont="1" applyFill="1" applyBorder="1" applyAlignment="1">
      <alignment wrapText="1"/>
    </xf>
    <xf numFmtId="0" fontId="7" fillId="6" borderId="30" xfId="2" applyFont="1" applyFill="1" applyBorder="1" applyAlignment="1">
      <alignment wrapText="1"/>
    </xf>
    <xf numFmtId="0" fontId="7" fillId="6" borderId="16" xfId="2" applyFont="1" applyFill="1" applyBorder="1" applyAlignment="1">
      <alignment wrapText="1"/>
    </xf>
    <xf numFmtId="0" fontId="5" fillId="6" borderId="5" xfId="2" applyFont="1" applyFill="1" applyBorder="1" applyAlignment="1"/>
    <xf numFmtId="0" fontId="5" fillId="6" borderId="15" xfId="0" applyFont="1" applyFill="1" applyBorder="1"/>
    <xf numFmtId="0" fontId="5" fillId="6" borderId="16" xfId="0" applyFont="1" applyFill="1" applyBorder="1"/>
    <xf numFmtId="0" fontId="7" fillId="6" borderId="5" xfId="2" applyFont="1" applyFill="1" applyBorder="1" applyAlignment="1">
      <alignment wrapText="1"/>
    </xf>
    <xf numFmtId="3" fontId="3" fillId="6" borderId="5" xfId="2" applyNumberFormat="1" applyFill="1" applyBorder="1" applyAlignment="1">
      <alignment wrapText="1"/>
    </xf>
    <xf numFmtId="0" fontId="3" fillId="6" borderId="30" xfId="2" applyFill="1" applyBorder="1" applyAlignment="1">
      <alignment wrapText="1"/>
    </xf>
    <xf numFmtId="0" fontId="3" fillId="6" borderId="16" xfId="2" applyFill="1" applyBorder="1" applyAlignment="1">
      <alignment wrapText="1"/>
    </xf>
    <xf numFmtId="0" fontId="5" fillId="6" borderId="5" xfId="2" applyFont="1" applyFill="1" applyBorder="1" applyAlignment="1">
      <alignment wrapText="1"/>
    </xf>
    <xf numFmtId="0" fontId="7" fillId="6" borderId="5" xfId="2" applyFont="1" applyFill="1" applyBorder="1" applyAlignment="1"/>
    <xf numFmtId="0" fontId="2" fillId="8" borderId="29" xfId="0" applyFont="1" applyFill="1" applyBorder="1" applyAlignment="1">
      <alignment wrapText="1"/>
    </xf>
    <xf numFmtId="0" fontId="2" fillId="8" borderId="28" xfId="0" applyFont="1" applyFill="1" applyBorder="1" applyAlignment="1">
      <alignment wrapText="1"/>
    </xf>
    <xf numFmtId="0" fontId="6" fillId="3" borderId="3" xfId="0" applyFont="1" applyFill="1" applyBorder="1" applyAlignment="1">
      <alignment wrapText="1"/>
    </xf>
    <xf numFmtId="0" fontId="5" fillId="3" borderId="5" xfId="2" applyFont="1" applyFill="1" applyBorder="1" applyAlignment="1"/>
    <xf numFmtId="0" fontId="5" fillId="4" borderId="5" xfId="2" applyFont="1" applyFill="1" applyBorder="1" applyAlignment="1">
      <alignment wrapText="1"/>
    </xf>
    <xf numFmtId="0" fontId="5" fillId="4" borderId="5" xfId="2" applyFont="1" applyFill="1" applyBorder="1" applyAlignment="1"/>
    <xf numFmtId="0" fontId="6" fillId="3" borderId="31" xfId="0" applyFont="1" applyFill="1" applyBorder="1" applyAlignment="1">
      <alignment wrapText="1"/>
    </xf>
    <xf numFmtId="0" fontId="5" fillId="6" borderId="17" xfId="2" applyFont="1" applyFill="1" applyBorder="1" applyAlignment="1"/>
    <xf numFmtId="0" fontId="5" fillId="6" borderId="17" xfId="2" applyFont="1" applyFill="1" applyBorder="1" applyAlignment="1">
      <alignment wrapText="1"/>
    </xf>
    <xf numFmtId="0" fontId="3" fillId="3" borderId="17" xfId="2" applyFill="1" applyBorder="1" applyAlignment="1"/>
    <xf numFmtId="0" fontId="3" fillId="4" borderId="17" xfId="2" applyFill="1" applyBorder="1" applyAlignment="1">
      <alignment wrapText="1"/>
    </xf>
    <xf numFmtId="0" fontId="3" fillId="4" borderId="17" xfId="2" applyFill="1" applyBorder="1" applyAlignment="1"/>
    <xf numFmtId="0" fontId="0" fillId="0" borderId="5" xfId="0" applyBorder="1"/>
    <xf numFmtId="0" fontId="0" fillId="0" borderId="5" xfId="0" applyBorder="1" applyAlignment="1">
      <alignment wrapText="1"/>
    </xf>
    <xf numFmtId="0" fontId="0" fillId="0" borderId="10" xfId="0" applyBorder="1"/>
    <xf numFmtId="0" fontId="0" fillId="0" borderId="11" xfId="0" applyBorder="1"/>
    <xf numFmtId="0" fontId="0" fillId="0" borderId="16" xfId="0" applyBorder="1"/>
    <xf numFmtId="0" fontId="0" fillId="0" borderId="18" xfId="0" applyBorder="1"/>
    <xf numFmtId="0" fontId="0" fillId="0" borderId="19" xfId="0" applyBorder="1"/>
    <xf numFmtId="0" fontId="0" fillId="0" borderId="30" xfId="0" applyBorder="1"/>
    <xf numFmtId="0" fontId="0" fillId="0" borderId="35" xfId="0" applyBorder="1"/>
    <xf numFmtId="0" fontId="0" fillId="0" borderId="0" xfId="0" applyBorder="1"/>
    <xf numFmtId="0" fontId="0" fillId="0" borderId="14" xfId="0" applyBorder="1"/>
    <xf numFmtId="0" fontId="0" fillId="0" borderId="36" xfId="0" applyBorder="1"/>
    <xf numFmtId="0" fontId="0" fillId="14" borderId="14" xfId="0" applyFill="1" applyBorder="1"/>
    <xf numFmtId="0" fontId="0" fillId="14" borderId="5" xfId="0" applyFill="1" applyBorder="1"/>
    <xf numFmtId="9" fontId="2" fillId="14" borderId="5" xfId="1" applyFont="1" applyFill="1" applyBorder="1"/>
    <xf numFmtId="0" fontId="0" fillId="14" borderId="19" xfId="0" applyFill="1" applyBorder="1"/>
    <xf numFmtId="0" fontId="0" fillId="12" borderId="14" xfId="0" applyFill="1" applyBorder="1"/>
    <xf numFmtId="0" fontId="0" fillId="12" borderId="5" xfId="0" applyFill="1" applyBorder="1"/>
    <xf numFmtId="9" fontId="2" fillId="12" borderId="5" xfId="1" applyFont="1" applyFill="1" applyBorder="1"/>
    <xf numFmtId="0" fontId="0" fillId="12" borderId="19" xfId="0" applyFill="1" applyBorder="1"/>
    <xf numFmtId="0" fontId="0" fillId="10" borderId="14" xfId="0" applyFill="1" applyBorder="1"/>
    <xf numFmtId="0" fontId="0" fillId="10" borderId="5" xfId="0" applyFill="1" applyBorder="1"/>
    <xf numFmtId="9" fontId="2" fillId="10" borderId="5" xfId="1" applyFont="1" applyFill="1" applyBorder="1"/>
    <xf numFmtId="0" fontId="0" fillId="10" borderId="19" xfId="0" applyFill="1" applyBorder="1"/>
    <xf numFmtId="0" fontId="0" fillId="8" borderId="14" xfId="0" applyFill="1" applyBorder="1"/>
    <xf numFmtId="0" fontId="0" fillId="8" borderId="5" xfId="0" applyFill="1" applyBorder="1"/>
    <xf numFmtId="9" fontId="2" fillId="8" borderId="5" xfId="1" applyFont="1" applyFill="1" applyBorder="1"/>
    <xf numFmtId="0" fontId="0" fillId="8" borderId="19" xfId="0" applyFill="1" applyBorder="1"/>
    <xf numFmtId="0" fontId="0" fillId="0" borderId="34" xfId="0" applyBorder="1" applyAlignment="1">
      <alignment wrapText="1"/>
    </xf>
    <xf numFmtId="0" fontId="0" fillId="0" borderId="30" xfId="0" applyBorder="1" applyAlignment="1">
      <alignment wrapText="1"/>
    </xf>
    <xf numFmtId="0" fontId="0" fillId="0" borderId="35" xfId="0" applyBorder="1" applyAlignment="1">
      <alignment wrapText="1"/>
    </xf>
    <xf numFmtId="0" fontId="0" fillId="0" borderId="33" xfId="0" applyBorder="1"/>
    <xf numFmtId="0" fontId="0" fillId="0" borderId="17" xfId="0" applyBorder="1"/>
    <xf numFmtId="0" fontId="0" fillId="0" borderId="23" xfId="0" applyBorder="1"/>
    <xf numFmtId="0" fontId="0" fillId="8" borderId="10" xfId="0" applyFill="1" applyBorder="1"/>
    <xf numFmtId="0" fontId="0" fillId="8" borderId="37" xfId="0" applyFill="1" applyBorder="1"/>
    <xf numFmtId="0" fontId="0" fillId="8" borderId="16" xfId="0" applyFill="1" applyBorder="1"/>
    <xf numFmtId="0" fontId="0" fillId="8" borderId="15" xfId="0" applyFill="1" applyBorder="1"/>
    <xf numFmtId="9" fontId="2" fillId="8" borderId="16" xfId="1" applyFont="1" applyFill="1" applyBorder="1"/>
    <xf numFmtId="9" fontId="2" fillId="8" borderId="15" xfId="1" applyFont="1" applyFill="1" applyBorder="1"/>
    <xf numFmtId="0" fontId="0" fillId="8" borderId="18" xfId="0" applyFill="1" applyBorder="1"/>
    <xf numFmtId="0" fontId="0" fillId="8" borderId="20" xfId="0" applyFill="1" applyBorder="1"/>
    <xf numFmtId="0" fontId="0" fillId="10" borderId="13" xfId="0" applyFill="1" applyBorder="1"/>
    <xf numFmtId="0" fontId="0" fillId="10" borderId="37" xfId="0" applyFill="1" applyBorder="1"/>
    <xf numFmtId="0" fontId="0" fillId="10" borderId="16" xfId="0" applyFill="1" applyBorder="1"/>
    <xf numFmtId="0" fontId="0" fillId="10" borderId="15" xfId="0" applyFill="1" applyBorder="1"/>
    <xf numFmtId="9" fontId="2" fillId="10" borderId="16" xfId="1" applyFont="1" applyFill="1" applyBorder="1"/>
    <xf numFmtId="9" fontId="2" fillId="10" borderId="15" xfId="1" applyFont="1" applyFill="1" applyBorder="1"/>
    <xf numFmtId="0" fontId="0" fillId="10" borderId="18" xfId="0" applyFill="1" applyBorder="1"/>
    <xf numFmtId="0" fontId="0" fillId="10" borderId="20" xfId="0" applyFill="1" applyBorder="1"/>
    <xf numFmtId="0" fontId="0" fillId="12" borderId="13" xfId="0" applyFill="1" applyBorder="1"/>
    <xf numFmtId="0" fontId="0" fillId="12" borderId="37" xfId="0" applyFill="1" applyBorder="1"/>
    <xf numFmtId="0" fontId="0" fillId="12" borderId="16" xfId="0" applyFill="1" applyBorder="1"/>
    <xf numFmtId="0" fontId="0" fillId="12" borderId="15" xfId="0" applyFill="1" applyBorder="1"/>
    <xf numFmtId="9" fontId="2" fillId="12" borderId="16" xfId="1" applyFont="1" applyFill="1" applyBorder="1"/>
    <xf numFmtId="9" fontId="2" fillId="12" borderId="15" xfId="1" applyFont="1" applyFill="1" applyBorder="1"/>
    <xf numFmtId="0" fontId="0" fillId="12" borderId="18" xfId="0" applyFill="1" applyBorder="1"/>
    <xf numFmtId="0" fontId="0" fillId="12" borderId="20" xfId="0" applyFill="1" applyBorder="1"/>
    <xf numFmtId="0" fontId="0" fillId="14" borderId="13" xfId="0" applyFill="1" applyBorder="1"/>
    <xf numFmtId="0" fontId="0" fillId="14" borderId="37" xfId="0" applyFill="1" applyBorder="1"/>
    <xf numFmtId="0" fontId="0" fillId="14" borderId="16" xfId="0" applyFill="1" applyBorder="1"/>
    <xf numFmtId="0" fontId="0" fillId="14" borderId="15" xfId="0" applyFill="1" applyBorder="1"/>
    <xf numFmtId="9" fontId="2" fillId="14" borderId="16" xfId="1" applyFont="1" applyFill="1" applyBorder="1"/>
    <xf numFmtId="9" fontId="2" fillId="14" borderId="15" xfId="1" applyFont="1" applyFill="1" applyBorder="1"/>
    <xf numFmtId="0" fontId="0" fillId="14" borderId="18" xfId="0" applyFill="1" applyBorder="1"/>
    <xf numFmtId="0" fontId="0" fillId="14" borderId="20" xfId="0" applyFill="1" applyBorder="1"/>
    <xf numFmtId="0" fontId="2" fillId="14" borderId="10" xfId="0" applyFont="1" applyFill="1" applyBorder="1" applyAlignment="1">
      <alignment wrapText="1"/>
    </xf>
    <xf numFmtId="0" fontId="2" fillId="14" borderId="11" xfId="0" applyFont="1" applyFill="1" applyBorder="1" applyAlignment="1">
      <alignment wrapText="1"/>
    </xf>
    <xf numFmtId="0" fontId="2" fillId="14" borderId="12" xfId="0" applyFont="1" applyFill="1" applyBorder="1" applyAlignment="1">
      <alignment wrapText="1"/>
    </xf>
    <xf numFmtId="0" fontId="2" fillId="12" borderId="10" xfId="0" applyFont="1" applyFill="1" applyBorder="1" applyAlignment="1">
      <alignment wrapText="1"/>
    </xf>
    <xf numFmtId="0" fontId="2" fillId="12" borderId="11" xfId="0" applyFont="1" applyFill="1" applyBorder="1" applyAlignment="1">
      <alignment wrapText="1"/>
    </xf>
    <xf numFmtId="0" fontId="2" fillId="12" borderId="12" xfId="0" applyFont="1" applyFill="1" applyBorder="1" applyAlignment="1">
      <alignment wrapText="1"/>
    </xf>
    <xf numFmtId="0" fontId="2" fillId="10" borderId="10" xfId="0" applyFont="1" applyFill="1" applyBorder="1" applyAlignment="1">
      <alignment wrapText="1"/>
    </xf>
    <xf numFmtId="0" fontId="2" fillId="10" borderId="11" xfId="0" applyFont="1" applyFill="1" applyBorder="1" applyAlignment="1">
      <alignment wrapText="1"/>
    </xf>
    <xf numFmtId="0" fontId="2" fillId="10" borderId="12" xfId="0" applyFont="1" applyFill="1" applyBorder="1" applyAlignment="1">
      <alignment wrapText="1"/>
    </xf>
    <xf numFmtId="0" fontId="2" fillId="8" borderId="7" xfId="0" applyFont="1" applyFill="1" applyBorder="1" applyAlignment="1">
      <alignment wrapText="1"/>
    </xf>
    <xf numFmtId="0" fontId="2" fillId="8" borderId="11" xfId="0" applyFont="1" applyFill="1" applyBorder="1" applyAlignment="1">
      <alignment wrapText="1"/>
    </xf>
    <xf numFmtId="0" fontId="2" fillId="8" borderId="12" xfId="0" applyFont="1" applyFill="1" applyBorder="1" applyAlignment="1">
      <alignment wrapText="1"/>
    </xf>
    <xf numFmtId="0" fontId="8" fillId="0" borderId="0" xfId="0" applyFont="1"/>
    <xf numFmtId="0" fontId="0" fillId="0" borderId="24" xfId="0" applyBorder="1"/>
    <xf numFmtId="0" fontId="2" fillId="0" borderId="0" xfId="0" applyFont="1"/>
    <xf numFmtId="0" fontId="2" fillId="0" borderId="39" xfId="0" applyFont="1" applyBorder="1"/>
    <xf numFmtId="0" fontId="2" fillId="0" borderId="18" xfId="0" applyFont="1" applyBorder="1" applyAlignment="1">
      <alignment horizontal="center"/>
    </xf>
    <xf numFmtId="0" fontId="2" fillId="0" borderId="20" xfId="0" applyFont="1" applyBorder="1" applyAlignment="1">
      <alignment horizontal="center"/>
    </xf>
    <xf numFmtId="0" fontId="2" fillId="0" borderId="19" xfId="0" applyFont="1" applyBorder="1" applyAlignment="1">
      <alignment horizontal="center" wrapText="1"/>
    </xf>
    <xf numFmtId="0" fontId="2" fillId="0" borderId="35" xfId="0" applyFont="1" applyBorder="1" applyAlignment="1">
      <alignment horizontal="center"/>
    </xf>
    <xf numFmtId="0" fontId="2" fillId="0" borderId="20" xfId="0" applyFont="1" applyBorder="1" applyAlignment="1">
      <alignment horizontal="center" wrapText="1"/>
    </xf>
    <xf numFmtId="0" fontId="0" fillId="0" borderId="29" xfId="0" applyBorder="1" applyAlignment="1">
      <alignment wrapText="1"/>
    </xf>
    <xf numFmtId="0" fontId="0" fillId="0" borderId="13" xfId="0" applyBorder="1"/>
    <xf numFmtId="0" fontId="0" fillId="0" borderId="37" xfId="0" applyBorder="1"/>
    <xf numFmtId="0" fontId="0" fillId="0" borderId="28" xfId="0" applyBorder="1" applyAlignment="1">
      <alignment wrapText="1"/>
    </xf>
    <xf numFmtId="0" fontId="0" fillId="0" borderId="15" xfId="0" applyBorder="1"/>
    <xf numFmtId="0" fontId="0" fillId="0" borderId="28" xfId="0" applyBorder="1"/>
    <xf numFmtId="0" fontId="0" fillId="0" borderId="39" xfId="0" applyBorder="1"/>
    <xf numFmtId="0" fontId="0" fillId="0" borderId="20" xfId="0" applyBorder="1"/>
    <xf numFmtId="3" fontId="0" fillId="0" borderId="13" xfId="0" applyNumberFormat="1" applyBorder="1"/>
    <xf numFmtId="0" fontId="0" fillId="0" borderId="37" xfId="0" applyBorder="1" applyAlignment="1">
      <alignment wrapText="1"/>
    </xf>
    <xf numFmtId="0" fontId="0" fillId="0" borderId="14" xfId="0" applyBorder="1" applyAlignment="1">
      <alignment wrapText="1"/>
    </xf>
    <xf numFmtId="0" fontId="2" fillId="0" borderId="23" xfId="0" applyFont="1" applyBorder="1" applyAlignment="1">
      <alignment horizontal="center" wrapText="1"/>
    </xf>
    <xf numFmtId="0" fontId="9" fillId="0" borderId="37" xfId="0" applyFont="1" applyBorder="1" applyAlignment="1">
      <alignment wrapText="1"/>
    </xf>
    <xf numFmtId="0" fontId="9" fillId="0" borderId="5" xfId="0" applyFont="1" applyBorder="1" applyAlignment="1">
      <alignment wrapText="1"/>
    </xf>
    <xf numFmtId="0" fontId="0" fillId="0" borderId="41" xfId="0" applyBorder="1"/>
    <xf numFmtId="0" fontId="0" fillId="0" borderId="42" xfId="0" applyBorder="1"/>
    <xf numFmtId="0" fontId="0" fillId="0" borderId="22" xfId="0" applyBorder="1"/>
    <xf numFmtId="0" fontId="0" fillId="0" borderId="43" xfId="0" applyBorder="1"/>
    <xf numFmtId="0" fontId="0" fillId="0" borderId="21" xfId="0" applyBorder="1"/>
    <xf numFmtId="0" fontId="0" fillId="0" borderId="44" xfId="0" applyBorder="1"/>
    <xf numFmtId="0" fontId="0" fillId="0" borderId="40" xfId="0" applyBorder="1"/>
    <xf numFmtId="0" fontId="0" fillId="0" borderId="45"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3" borderId="0" xfId="0" applyFill="1"/>
    <xf numFmtId="0" fontId="5" fillId="3" borderId="5" xfId="0" applyFont="1" applyFill="1" applyBorder="1" applyAlignment="1">
      <alignment wrapText="1"/>
    </xf>
    <xf numFmtId="0" fontId="5" fillId="3" borderId="5" xfId="0" applyFont="1" applyFill="1" applyBorder="1"/>
    <xf numFmtId="3" fontId="3" fillId="3" borderId="5" xfId="2" applyNumberFormat="1" applyFill="1" applyBorder="1" applyAlignment="1">
      <alignment wrapText="1"/>
    </xf>
    <xf numFmtId="0" fontId="3" fillId="3" borderId="30" xfId="2" applyFill="1" applyBorder="1" applyAlignment="1">
      <alignment wrapText="1"/>
    </xf>
    <xf numFmtId="0" fontId="7" fillId="3" borderId="30" xfId="2" applyFont="1" applyFill="1" applyBorder="1" applyAlignment="1">
      <alignment wrapText="1"/>
    </xf>
    <xf numFmtId="3" fontId="7" fillId="3" borderId="5" xfId="2" applyNumberFormat="1" applyFont="1" applyFill="1" applyBorder="1" applyAlignment="1">
      <alignment wrapText="1"/>
    </xf>
    <xf numFmtId="0" fontId="7" fillId="3" borderId="5" xfId="2" applyFont="1" applyFill="1" applyBorder="1" applyAlignment="1"/>
    <xf numFmtId="0" fontId="3" fillId="3" borderId="5" xfId="2" applyFill="1" applyBorder="1" applyAlignment="1"/>
    <xf numFmtId="0" fontId="3" fillId="3" borderId="17" xfId="2" applyFill="1" applyBorder="1" applyAlignment="1">
      <alignment wrapText="1"/>
    </xf>
    <xf numFmtId="0" fontId="5" fillId="3" borderId="5" xfId="2" applyFont="1" applyFill="1" applyBorder="1" applyAlignment="1">
      <alignment wrapText="1"/>
    </xf>
    <xf numFmtId="0" fontId="3" fillId="3" borderId="33" xfId="2" applyFill="1" applyBorder="1" applyAlignment="1"/>
    <xf numFmtId="0" fontId="5" fillId="4" borderId="19" xfId="2" applyFont="1" applyFill="1" applyBorder="1" applyAlignment="1"/>
    <xf numFmtId="0" fontId="0" fillId="16" borderId="13" xfId="0" applyFill="1" applyBorder="1"/>
    <xf numFmtId="9" fontId="0" fillId="16" borderId="17" xfId="0" applyNumberFormat="1" applyFill="1" applyBorder="1"/>
    <xf numFmtId="9" fontId="0" fillId="8" borderId="17" xfId="0" applyNumberFormat="1" applyFill="1" applyBorder="1"/>
    <xf numFmtId="0" fontId="0" fillId="17" borderId="13" xfId="0" applyFill="1" applyBorder="1"/>
    <xf numFmtId="9" fontId="0" fillId="17" borderId="17" xfId="0" applyNumberFormat="1" applyFill="1" applyBorder="1"/>
    <xf numFmtId="9" fontId="0" fillId="16" borderId="33" xfId="0" applyNumberFormat="1" applyFill="1" applyBorder="1"/>
    <xf numFmtId="9" fontId="0" fillId="8" borderId="33" xfId="0" applyNumberFormat="1" applyFill="1" applyBorder="1"/>
    <xf numFmtId="0" fontId="0" fillId="8" borderId="13" xfId="0" applyFill="1" applyBorder="1" applyAlignment="1">
      <alignment wrapText="1"/>
    </xf>
    <xf numFmtId="0" fontId="3" fillId="0" borderId="30" xfId="2" applyBorder="1" applyAlignment="1">
      <alignment wrapText="1"/>
    </xf>
    <xf numFmtId="0" fontId="7" fillId="0" borderId="0" xfId="2" applyFont="1" applyFill="1" applyBorder="1" applyAlignment="1">
      <alignment wrapText="1"/>
    </xf>
    <xf numFmtId="0" fontId="3" fillId="0" borderId="0" xfId="2" applyBorder="1" applyAlignment="1">
      <alignment wrapText="1"/>
    </xf>
    <xf numFmtId="0" fontId="3" fillId="6" borderId="0" xfId="2" applyFill="1" applyBorder="1" applyAlignment="1">
      <alignment wrapText="1"/>
    </xf>
    <xf numFmtId="0" fontId="3" fillId="4" borderId="23" xfId="2" applyFill="1" applyBorder="1" applyAlignment="1"/>
    <xf numFmtId="0" fontId="2" fillId="0" borderId="40" xfId="0" applyFont="1" applyBorder="1"/>
    <xf numFmtId="0" fontId="2" fillId="0" borderId="45" xfId="0" applyFont="1" applyBorder="1" applyAlignment="1">
      <alignment horizontal="center" wrapText="1"/>
    </xf>
    <xf numFmtId="0" fontId="2" fillId="0" borderId="47" xfId="0" applyFont="1" applyBorder="1" applyAlignment="1">
      <alignment horizontal="center" wrapText="1"/>
    </xf>
    <xf numFmtId="0" fontId="2" fillId="0" borderId="48" xfId="0" applyFont="1" applyBorder="1" applyAlignment="1">
      <alignment horizontal="center" wrapText="1"/>
    </xf>
    <xf numFmtId="0" fontId="2" fillId="0" borderId="46" xfId="0" applyFont="1" applyBorder="1" applyAlignment="1">
      <alignment horizontal="center"/>
    </xf>
    <xf numFmtId="0" fontId="0" fillId="17" borderId="32" xfId="0" applyFill="1" applyBorder="1"/>
    <xf numFmtId="9" fontId="0" fillId="17" borderId="43" xfId="0" applyNumberFormat="1" applyFill="1" applyBorder="1"/>
    <xf numFmtId="0" fontId="9" fillId="0" borderId="50" xfId="0" applyFont="1" applyBorder="1" applyAlignment="1">
      <alignment wrapText="1"/>
    </xf>
    <xf numFmtId="0" fontId="0" fillId="0" borderId="26" xfId="0" applyBorder="1"/>
    <xf numFmtId="0" fontId="0" fillId="0" borderId="27" xfId="0" applyBorder="1"/>
    <xf numFmtId="0" fontId="0" fillId="0" borderId="51" xfId="0" applyBorder="1"/>
    <xf numFmtId="0" fontId="0" fillId="0" borderId="52" xfId="0" applyBorder="1"/>
    <xf numFmtId="0" fontId="0" fillId="17" borderId="53" xfId="0" applyFill="1" applyBorder="1"/>
    <xf numFmtId="9" fontId="0" fillId="17" borderId="23" xfId="0" applyNumberFormat="1" applyFill="1" applyBorder="1"/>
    <xf numFmtId="0" fontId="2" fillId="0" borderId="54" xfId="0" applyFont="1" applyBorder="1"/>
    <xf numFmtId="0" fontId="0" fillId="0" borderId="10" xfId="0" applyBorder="1" applyAlignment="1">
      <alignment wrapText="1"/>
    </xf>
    <xf numFmtId="0" fontId="0" fillId="0" borderId="16" xfId="0" applyBorder="1" applyAlignment="1">
      <alignment wrapText="1"/>
    </xf>
    <xf numFmtId="0" fontId="11" fillId="0" borderId="0" xfId="0" applyFont="1"/>
    <xf numFmtId="0" fontId="3" fillId="0" borderId="0" xfId="2"/>
    <xf numFmtId="0" fontId="0" fillId="0" borderId="25" xfId="0" applyBorder="1"/>
    <xf numFmtId="0" fontId="0" fillId="0" borderId="39" xfId="0" applyBorder="1" applyAlignment="1">
      <alignment wrapText="1"/>
    </xf>
    <xf numFmtId="0" fontId="9" fillId="0" borderId="55" xfId="0" applyFont="1" applyBorder="1" applyAlignment="1">
      <alignment wrapText="1"/>
    </xf>
    <xf numFmtId="0" fontId="2" fillId="0" borderId="56" xfId="0" applyFont="1" applyBorder="1"/>
    <xf numFmtId="0" fontId="2" fillId="0" borderId="53" xfId="0" applyFont="1" applyBorder="1" applyAlignment="1">
      <alignment horizontal="center" wrapText="1"/>
    </xf>
    <xf numFmtId="0" fontId="2" fillId="0" borderId="57" xfId="0" applyFont="1" applyBorder="1" applyAlignment="1">
      <alignment horizontal="center" wrapText="1"/>
    </xf>
    <xf numFmtId="0" fontId="2" fillId="0" borderId="58" xfId="0" applyFont="1" applyBorder="1" applyAlignment="1">
      <alignment horizontal="center" wrapText="1"/>
    </xf>
    <xf numFmtId="0" fontId="2" fillId="0" borderId="55" xfId="0" applyFont="1" applyBorder="1" applyAlignment="1">
      <alignment horizontal="center"/>
    </xf>
    <xf numFmtId="0" fontId="2" fillId="0" borderId="25" xfId="0" applyFont="1" applyBorder="1"/>
    <xf numFmtId="0" fontId="2" fillId="0" borderId="25" xfId="0" applyFont="1" applyBorder="1" applyAlignment="1">
      <alignment horizontal="center"/>
    </xf>
    <xf numFmtId="0" fontId="2" fillId="0" borderId="26" xfId="0" applyFont="1" applyBorder="1" applyAlignment="1">
      <alignment horizontal="center"/>
    </xf>
    <xf numFmtId="0" fontId="2" fillId="0" borderId="27" xfId="0" applyFont="1" applyBorder="1" applyAlignment="1">
      <alignment horizontal="center"/>
    </xf>
    <xf numFmtId="0" fontId="0" fillId="0" borderId="59" xfId="0" applyBorder="1"/>
    <xf numFmtId="0" fontId="6" fillId="0" borderId="5" xfId="0" applyFont="1" applyBorder="1" applyAlignment="1">
      <alignment wrapText="1"/>
    </xf>
    <xf numFmtId="0" fontId="6" fillId="3" borderId="5" xfId="0" applyFont="1" applyFill="1" applyBorder="1" applyAlignment="1">
      <alignment wrapText="1"/>
    </xf>
    <xf numFmtId="0" fontId="6" fillId="8" borderId="5" xfId="0" applyFont="1" applyFill="1" applyBorder="1" applyAlignment="1">
      <alignment wrapText="1"/>
    </xf>
    <xf numFmtId="0" fontId="2" fillId="8" borderId="5" xfId="0" applyFont="1" applyFill="1" applyBorder="1" applyAlignment="1">
      <alignment wrapText="1"/>
    </xf>
    <xf numFmtId="0" fontId="6" fillId="10" borderId="5" xfId="0" applyFont="1" applyFill="1" applyBorder="1" applyAlignment="1">
      <alignment wrapText="1"/>
    </xf>
    <xf numFmtId="0" fontId="2" fillId="10" borderId="5" xfId="0" applyFont="1" applyFill="1" applyBorder="1" applyAlignment="1">
      <alignment wrapText="1"/>
    </xf>
    <xf numFmtId="0" fontId="2" fillId="12" borderId="5" xfId="0" applyFont="1" applyFill="1" applyBorder="1" applyAlignment="1">
      <alignment wrapText="1"/>
    </xf>
    <xf numFmtId="0" fontId="2" fillId="14" borderId="5" xfId="0" applyFont="1" applyFill="1" applyBorder="1" applyAlignment="1">
      <alignment wrapText="1"/>
    </xf>
    <xf numFmtId="0" fontId="10" fillId="18" borderId="5" xfId="0" applyFont="1" applyFill="1" applyBorder="1" applyAlignment="1">
      <alignment horizontal="left" vertical="center" wrapText="1"/>
    </xf>
    <xf numFmtId="0" fontId="3" fillId="18" borderId="5" xfId="2" applyFill="1" applyBorder="1" applyAlignment="1">
      <alignment horizontal="left" vertical="center" wrapText="1"/>
    </xf>
    <xf numFmtId="3" fontId="10" fillId="18" borderId="5" xfId="0" applyNumberFormat="1" applyFont="1" applyFill="1" applyBorder="1" applyAlignment="1">
      <alignment horizontal="left" vertical="center" wrapText="1"/>
    </xf>
    <xf numFmtId="0" fontId="3" fillId="4" borderId="5" xfId="2" applyFill="1" applyBorder="1" applyAlignment="1"/>
    <xf numFmtId="0" fontId="3" fillId="3" borderId="5" xfId="2" applyFill="1" applyBorder="1" applyAlignment="1">
      <alignment wrapText="1"/>
    </xf>
    <xf numFmtId="0" fontId="7" fillId="5" borderId="0" xfId="2" applyFont="1" applyFill="1" applyBorder="1" applyAlignment="1">
      <alignment wrapText="1"/>
    </xf>
    <xf numFmtId="0" fontId="7" fillId="8" borderId="18" xfId="2" applyFont="1" applyFill="1" applyBorder="1" applyAlignment="1">
      <alignment wrapText="1"/>
    </xf>
    <xf numFmtId="0" fontId="0" fillId="0" borderId="15" xfId="0" applyBorder="1" applyAlignment="1">
      <alignment wrapText="1"/>
    </xf>
    <xf numFmtId="0" fontId="2" fillId="7" borderId="5" xfId="0" applyFont="1" applyFill="1" applyBorder="1" applyAlignment="1">
      <alignment wrapText="1"/>
    </xf>
    <xf numFmtId="0" fontId="2" fillId="7" borderId="5" xfId="0" applyFont="1" applyFill="1" applyBorder="1"/>
    <xf numFmtId="2" fontId="2" fillId="7" borderId="5" xfId="0" applyNumberFormat="1" applyFont="1" applyFill="1" applyBorder="1"/>
    <xf numFmtId="2" fontId="0" fillId="0" borderId="5" xfId="0" applyNumberFormat="1" applyBorder="1"/>
    <xf numFmtId="0" fontId="0" fillId="7" borderId="5" xfId="0" applyFill="1" applyBorder="1"/>
    <xf numFmtId="0" fontId="12" fillId="0" borderId="0" xfId="0" applyFont="1"/>
    <xf numFmtId="9" fontId="0" fillId="0" borderId="5" xfId="1" applyFont="1" applyBorder="1"/>
    <xf numFmtId="164" fontId="0" fillId="0" borderId="5" xfId="3" applyNumberFormat="1" applyFont="1" applyBorder="1"/>
    <xf numFmtId="165" fontId="0" fillId="0" borderId="5" xfId="0" applyNumberFormat="1" applyBorder="1"/>
    <xf numFmtId="0" fontId="2" fillId="0" borderId="5" xfId="0" applyFont="1" applyBorder="1"/>
    <xf numFmtId="164" fontId="2" fillId="0" borderId="5" xfId="3" applyNumberFormat="1" applyFont="1" applyBorder="1"/>
    <xf numFmtId="165" fontId="2" fillId="0" borderId="5" xfId="0" applyNumberFormat="1" applyFont="1" applyBorder="1"/>
    <xf numFmtId="164" fontId="2" fillId="0" borderId="0" xfId="3" applyNumberFormat="1" applyFont="1" applyBorder="1"/>
    <xf numFmtId="165" fontId="0" fillId="0" borderId="30" xfId="0" applyNumberFormat="1" applyBorder="1"/>
    <xf numFmtId="165" fontId="2" fillId="0" borderId="30" xfId="0" applyNumberFormat="1" applyFont="1" applyBorder="1"/>
    <xf numFmtId="2" fontId="2" fillId="7" borderId="30" xfId="0" applyNumberFormat="1" applyFont="1" applyFill="1" applyBorder="1"/>
    <xf numFmtId="2" fontId="0" fillId="0" borderId="30" xfId="0" applyNumberFormat="1" applyBorder="1"/>
    <xf numFmtId="165" fontId="0" fillId="0" borderId="28" xfId="0" applyNumberFormat="1" applyBorder="1"/>
    <xf numFmtId="165" fontId="2" fillId="0" borderId="28" xfId="0" applyNumberFormat="1" applyFont="1" applyBorder="1"/>
    <xf numFmtId="165" fontId="2" fillId="0" borderId="60" xfId="0" applyNumberFormat="1" applyFont="1" applyBorder="1"/>
    <xf numFmtId="43" fontId="2" fillId="7" borderId="28" xfId="3" applyFont="1" applyFill="1" applyBorder="1"/>
    <xf numFmtId="43" fontId="1" fillId="0" borderId="28" xfId="3" applyFont="1" applyBorder="1"/>
    <xf numFmtId="0" fontId="0" fillId="0" borderId="60" xfId="0" applyBorder="1"/>
    <xf numFmtId="1" fontId="0" fillId="0" borderId="39" xfId="0" applyNumberFormat="1" applyBorder="1"/>
    <xf numFmtId="0" fontId="2" fillId="0" borderId="16" xfId="0" applyFont="1" applyBorder="1" applyAlignment="1">
      <alignment wrapText="1"/>
    </xf>
    <xf numFmtId="0" fontId="2" fillId="0" borderId="16" xfId="0" applyFont="1" applyBorder="1"/>
    <xf numFmtId="0" fontId="2" fillId="0" borderId="24" xfId="0" applyFont="1" applyBorder="1"/>
    <xf numFmtId="0" fontId="2" fillId="0" borderId="0" xfId="0" applyFont="1" applyBorder="1"/>
    <xf numFmtId="165" fontId="2" fillId="0" borderId="0" xfId="0" applyNumberFormat="1" applyFont="1" applyBorder="1"/>
    <xf numFmtId="165" fontId="0" fillId="0" borderId="0" xfId="0" applyNumberFormat="1" applyBorder="1"/>
    <xf numFmtId="0" fontId="2" fillId="7" borderId="16" xfId="0" applyFont="1" applyFill="1" applyBorder="1" applyAlignment="1">
      <alignment wrapText="1"/>
    </xf>
    <xf numFmtId="0" fontId="0" fillId="0" borderId="24" xfId="0" applyBorder="1" applyAlignment="1">
      <alignment wrapText="1"/>
    </xf>
    <xf numFmtId="0" fontId="0" fillId="0" borderId="18" xfId="0" applyBorder="1" applyAlignment="1">
      <alignment wrapText="1"/>
    </xf>
    <xf numFmtId="1" fontId="0" fillId="0" borderId="19" xfId="0" applyNumberFormat="1" applyBorder="1"/>
    <xf numFmtId="1" fontId="0" fillId="0" borderId="35" xfId="0" applyNumberFormat="1" applyBorder="1"/>
    <xf numFmtId="0" fontId="2" fillId="0" borderId="13" xfId="0" applyFont="1" applyBorder="1" applyAlignment="1">
      <alignment wrapText="1"/>
    </xf>
    <xf numFmtId="0" fontId="0" fillId="0" borderId="36" xfId="0" applyBorder="1" applyAlignment="1">
      <alignment wrapText="1"/>
    </xf>
    <xf numFmtId="0" fontId="0" fillId="0" borderId="12" xfId="0" applyBorder="1"/>
    <xf numFmtId="0" fontId="9" fillId="0" borderId="15" xfId="0" applyFont="1" applyBorder="1" applyAlignment="1">
      <alignment wrapText="1"/>
    </xf>
    <xf numFmtId="166" fontId="0" fillId="0" borderId="16" xfId="0" applyNumberFormat="1" applyBorder="1"/>
    <xf numFmtId="43" fontId="0" fillId="0" borderId="13" xfId="0" applyNumberFormat="1" applyBorder="1"/>
    <xf numFmtId="166" fontId="0" fillId="0" borderId="13" xfId="0" applyNumberFormat="1" applyBorder="1"/>
    <xf numFmtId="0" fontId="0" fillId="0" borderId="16" xfId="0" applyFont="1" applyBorder="1"/>
    <xf numFmtId="0" fontId="0" fillId="0" borderId="15" xfId="0" applyFont="1" applyBorder="1"/>
    <xf numFmtId="0" fontId="0" fillId="0" borderId="15" xfId="0" applyFont="1" applyBorder="1" applyAlignment="1">
      <alignment horizontal="right"/>
    </xf>
    <xf numFmtId="0" fontId="0" fillId="0" borderId="18" xfId="0" applyFont="1" applyBorder="1"/>
    <xf numFmtId="0" fontId="0" fillId="0" borderId="20" xfId="0" applyFont="1" applyBorder="1"/>
    <xf numFmtId="1" fontId="0" fillId="0" borderId="13" xfId="0" applyNumberFormat="1" applyBorder="1"/>
    <xf numFmtId="165" fontId="0" fillId="0" borderId="16" xfId="0" applyNumberFormat="1" applyBorder="1"/>
    <xf numFmtId="1" fontId="0" fillId="0" borderId="16" xfId="0" applyNumberFormat="1" applyBorder="1"/>
    <xf numFmtId="9" fontId="0" fillId="16" borderId="13" xfId="1" applyFont="1" applyFill="1" applyBorder="1"/>
    <xf numFmtId="0" fontId="2" fillId="0" borderId="8" xfId="0" applyFont="1" applyBorder="1" applyAlignment="1">
      <alignment horizontal="center" vertical="center" wrapText="1"/>
    </xf>
    <xf numFmtId="0" fontId="0" fillId="0" borderId="22" xfId="0" applyBorder="1" applyAlignment="1">
      <alignment wrapText="1"/>
    </xf>
    <xf numFmtId="0" fontId="0" fillId="0" borderId="46" xfId="0" applyBorder="1" applyAlignment="1">
      <alignment wrapText="1"/>
    </xf>
    <xf numFmtId="166" fontId="0" fillId="0" borderId="13" xfId="3" applyNumberFormat="1" applyFont="1" applyBorder="1"/>
    <xf numFmtId="167" fontId="0" fillId="16" borderId="13" xfId="1" applyNumberFormat="1" applyFont="1" applyFill="1" applyBorder="1" applyAlignment="1">
      <alignment horizontal="left"/>
    </xf>
    <xf numFmtId="0" fontId="0" fillId="0" borderId="20" xfId="0" applyBorder="1" applyAlignment="1">
      <alignment wrapText="1"/>
    </xf>
    <xf numFmtId="165" fontId="0" fillId="0" borderId="16" xfId="0" applyNumberFormat="1" applyBorder="1" applyAlignment="1"/>
    <xf numFmtId="166" fontId="0" fillId="0" borderId="16" xfId="3" applyNumberFormat="1" applyFont="1" applyBorder="1"/>
    <xf numFmtId="166" fontId="0" fillId="0" borderId="18" xfId="3" applyNumberFormat="1" applyFont="1" applyBorder="1"/>
    <xf numFmtId="9" fontId="0" fillId="16" borderId="13" xfId="0" applyNumberFormat="1" applyFill="1" applyBorder="1"/>
    <xf numFmtId="0" fontId="0" fillId="16" borderId="13" xfId="0" applyFill="1" applyBorder="1" applyAlignment="1">
      <alignment wrapText="1"/>
    </xf>
    <xf numFmtId="0" fontId="13" fillId="3" borderId="0" xfId="2" applyFont="1" applyFill="1" applyBorder="1"/>
    <xf numFmtId="2" fontId="0" fillId="17" borderId="17" xfId="0" applyNumberFormat="1" applyFill="1" applyBorder="1" applyAlignment="1">
      <alignment horizontal="right"/>
    </xf>
    <xf numFmtId="0" fontId="0" fillId="17" borderId="61" xfId="0" applyFill="1" applyBorder="1"/>
    <xf numFmtId="0" fontId="0" fillId="17" borderId="37" xfId="0" applyFill="1" applyBorder="1" applyAlignment="1">
      <alignment horizontal="right" indent="1"/>
    </xf>
    <xf numFmtId="9" fontId="0" fillId="8" borderId="17" xfId="0" applyNumberFormat="1" applyFill="1" applyBorder="1" applyAlignment="1">
      <alignment wrapText="1"/>
    </xf>
    <xf numFmtId="0" fontId="0" fillId="16" borderId="16" xfId="0" applyFill="1" applyBorder="1"/>
    <xf numFmtId="0" fontId="0" fillId="16" borderId="5" xfId="0" applyFill="1" applyBorder="1"/>
    <xf numFmtId="0" fontId="0" fillId="16" borderId="15" xfId="0" applyFill="1" applyBorder="1" applyAlignment="1">
      <alignment horizontal="right"/>
    </xf>
    <xf numFmtId="0" fontId="0" fillId="17" borderId="16" xfId="0" applyFill="1" applyBorder="1"/>
    <xf numFmtId="0" fontId="0" fillId="17" borderId="5" xfId="0" applyFill="1" applyBorder="1"/>
    <xf numFmtId="0" fontId="9" fillId="0" borderId="62" xfId="0" applyFont="1" applyBorder="1" applyAlignment="1">
      <alignment wrapText="1"/>
    </xf>
    <xf numFmtId="0" fontId="9" fillId="0" borderId="63" xfId="0" applyFont="1" applyBorder="1" applyAlignment="1">
      <alignment wrapText="1"/>
    </xf>
    <xf numFmtId="165" fontId="0" fillId="0" borderId="10" xfId="0" applyNumberFormat="1" applyBorder="1"/>
    <xf numFmtId="0" fontId="9" fillId="0" borderId="13" xfId="0" applyFont="1" applyBorder="1" applyAlignment="1">
      <alignment wrapText="1"/>
    </xf>
    <xf numFmtId="0" fontId="9" fillId="0" borderId="16" xfId="0" applyFont="1" applyBorder="1" applyAlignment="1">
      <alignment wrapText="1"/>
    </xf>
    <xf numFmtId="0" fontId="0" fillId="17" borderId="37" xfId="0" applyFill="1" applyBorder="1" applyAlignment="1">
      <alignment horizontal="right" wrapText="1" indent="1"/>
    </xf>
    <xf numFmtId="0" fontId="8" fillId="0" borderId="0" xfId="0" applyFont="1" applyAlignment="1">
      <alignment wrapText="1"/>
    </xf>
    <xf numFmtId="0" fontId="2" fillId="0" borderId="38" xfId="0" applyFont="1" applyBorder="1" applyAlignment="1">
      <alignment wrapText="1"/>
    </xf>
    <xf numFmtId="0" fontId="2" fillId="0" borderId="39" xfId="0" applyFont="1" applyBorder="1" applyAlignment="1">
      <alignment wrapText="1"/>
    </xf>
    <xf numFmtId="0" fontId="0" fillId="0" borderId="40" xfId="0" applyBorder="1" applyAlignment="1">
      <alignment wrapText="1"/>
    </xf>
    <xf numFmtId="0" fontId="0" fillId="0" borderId="16" xfId="0" applyFont="1" applyBorder="1" applyAlignment="1">
      <alignment wrapText="1"/>
    </xf>
    <xf numFmtId="0" fontId="0" fillId="0" borderId="18" xfId="0" applyFont="1" applyBorder="1" applyAlignment="1">
      <alignment wrapText="1"/>
    </xf>
    <xf numFmtId="0" fontId="0" fillId="17" borderId="14" xfId="0" applyFill="1" applyBorder="1" applyAlignment="1">
      <alignment wrapText="1"/>
    </xf>
    <xf numFmtId="0" fontId="0" fillId="17" borderId="36" xfId="0" applyFill="1" applyBorder="1" applyAlignment="1">
      <alignment wrapText="1"/>
    </xf>
    <xf numFmtId="0" fontId="0" fillId="17" borderId="17" xfId="0" applyFill="1" applyBorder="1"/>
    <xf numFmtId="0" fontId="0" fillId="17" borderId="33" xfId="0" applyFill="1" applyBorder="1"/>
    <xf numFmtId="9" fontId="0" fillId="16" borderId="16" xfId="0" applyNumberFormat="1" applyFill="1" applyBorder="1"/>
    <xf numFmtId="2" fontId="0" fillId="16" borderId="62" xfId="4" applyNumberFormat="1" applyFont="1" applyFill="1" applyBorder="1"/>
    <xf numFmtId="9" fontId="0" fillId="8" borderId="16" xfId="0" applyNumberFormat="1" applyFill="1" applyBorder="1" applyAlignment="1">
      <alignment wrapText="1"/>
    </xf>
    <xf numFmtId="2" fontId="0" fillId="16" borderId="62" xfId="4" applyNumberFormat="1" applyFont="1" applyFill="1" applyBorder="1" applyAlignment="1">
      <alignment horizontal="right"/>
    </xf>
    <xf numFmtId="2" fontId="0" fillId="17" borderId="62" xfId="0" applyNumberFormat="1" applyFill="1" applyBorder="1" applyAlignment="1">
      <alignment horizontal="right" wrapText="1"/>
    </xf>
    <xf numFmtId="0" fontId="0" fillId="8" borderId="29" xfId="0" applyFill="1" applyBorder="1" applyAlignment="1">
      <alignment horizontal="right" wrapText="1"/>
    </xf>
    <xf numFmtId="0" fontId="2" fillId="0" borderId="39" xfId="0" applyFont="1" applyBorder="1" applyAlignment="1">
      <alignment horizontal="center" wrapText="1"/>
    </xf>
    <xf numFmtId="9" fontId="0" fillId="16" borderId="28" xfId="0" applyNumberFormat="1" applyFill="1" applyBorder="1" applyAlignment="1">
      <alignment horizontal="left"/>
    </xf>
    <xf numFmtId="9" fontId="0" fillId="17" borderId="28" xfId="0" applyNumberFormat="1" applyFill="1" applyBorder="1" applyAlignment="1">
      <alignment horizontal="left"/>
    </xf>
    <xf numFmtId="167" fontId="0" fillId="16" borderId="29" xfId="0" applyNumberFormat="1" applyFont="1" applyFill="1" applyBorder="1" applyAlignment="1">
      <alignment horizontal="left" wrapText="1"/>
    </xf>
    <xf numFmtId="9" fontId="0" fillId="8" borderId="28" xfId="0" applyNumberFormat="1" applyFill="1" applyBorder="1" applyAlignment="1">
      <alignment horizontal="left"/>
    </xf>
    <xf numFmtId="167" fontId="0" fillId="17" borderId="28" xfId="0" applyNumberFormat="1" applyFill="1" applyBorder="1" applyAlignment="1">
      <alignment horizontal="left"/>
    </xf>
    <xf numFmtId="167" fontId="0" fillId="0" borderId="29" xfId="0" applyNumberFormat="1" applyFont="1" applyBorder="1" applyAlignment="1">
      <alignment horizontal="left" wrapText="1"/>
    </xf>
    <xf numFmtId="0" fontId="0" fillId="17" borderId="29" xfId="0" applyFill="1" applyBorder="1" applyAlignment="1">
      <alignment horizontal="left"/>
    </xf>
    <xf numFmtId="0" fontId="0" fillId="16" borderId="64" xfId="0" applyFill="1" applyBorder="1"/>
    <xf numFmtId="0" fontId="0" fillId="16" borderId="33" xfId="0" applyFill="1" applyBorder="1" applyAlignment="1">
      <alignment horizontal="right"/>
    </xf>
    <xf numFmtId="0" fontId="2" fillId="0" borderId="21" xfId="0" applyFont="1" applyBorder="1" applyAlignment="1">
      <alignment horizontal="center" wrapText="1"/>
    </xf>
    <xf numFmtId="2" fontId="0" fillId="16" borderId="5" xfId="4" applyNumberFormat="1" applyFont="1" applyFill="1" applyBorder="1"/>
    <xf numFmtId="0" fontId="2" fillId="0" borderId="38" xfId="0" applyFont="1" applyBorder="1" applyAlignment="1">
      <alignment horizontal="center" vertical="center" wrapText="1"/>
    </xf>
    <xf numFmtId="0" fontId="2" fillId="0" borderId="0" xfId="0" applyFont="1" applyAlignment="1">
      <alignment wrapText="1"/>
    </xf>
    <xf numFmtId="0" fontId="0" fillId="0" borderId="0" xfId="0" applyAlignment="1"/>
    <xf numFmtId="2" fontId="0" fillId="16" borderId="17" xfId="4" applyNumberFormat="1" applyFont="1" applyFill="1" applyBorder="1" applyAlignment="1"/>
    <xf numFmtId="0" fontId="0" fillId="0" borderId="5" xfId="0" applyBorder="1" applyAlignment="1">
      <alignment horizontal="left"/>
    </xf>
    <xf numFmtId="0" fontId="0" fillId="0" borderId="30" xfId="0" applyBorder="1" applyAlignment="1"/>
    <xf numFmtId="0" fontId="0" fillId="0" borderId="49" xfId="0" applyBorder="1" applyAlignment="1"/>
    <xf numFmtId="0" fontId="0" fillId="0" borderId="5" xfId="0" applyBorder="1" applyAlignment="1">
      <alignment horizontal="left" wrapText="1"/>
    </xf>
    <xf numFmtId="0" fontId="0" fillId="16" borderId="5" xfId="0" applyFill="1" applyBorder="1" applyAlignment="1">
      <alignment wrapText="1"/>
    </xf>
    <xf numFmtId="0" fontId="0" fillId="17" borderId="5" xfId="0" applyFill="1" applyBorder="1" applyAlignment="1">
      <alignment wrapText="1"/>
    </xf>
    <xf numFmtId="0" fontId="9" fillId="16" borderId="5" xfId="0" applyFont="1" applyFill="1" applyBorder="1" applyAlignment="1">
      <alignment wrapText="1"/>
    </xf>
    <xf numFmtId="0" fontId="9" fillId="16" borderId="37" xfId="0" applyFont="1" applyFill="1" applyBorder="1" applyAlignment="1">
      <alignment wrapText="1"/>
    </xf>
    <xf numFmtId="0" fontId="9" fillId="8" borderId="5" xfId="0" applyFont="1" applyFill="1" applyBorder="1" applyAlignment="1">
      <alignment wrapText="1"/>
    </xf>
    <xf numFmtId="0" fontId="9" fillId="8" borderId="37" xfId="0" applyFont="1" applyFill="1" applyBorder="1" applyAlignment="1">
      <alignment wrapText="1"/>
    </xf>
    <xf numFmtId="0" fontId="9" fillId="17" borderId="37" xfId="0" applyFont="1" applyFill="1" applyBorder="1" applyAlignment="1">
      <alignment wrapText="1"/>
    </xf>
    <xf numFmtId="0" fontId="0" fillId="17" borderId="14" xfId="0" applyFill="1" applyBorder="1"/>
    <xf numFmtId="0" fontId="9" fillId="17" borderId="28" xfId="0" applyFont="1" applyFill="1" applyBorder="1" applyAlignment="1">
      <alignment horizontal="left" wrapText="1"/>
    </xf>
    <xf numFmtId="44" fontId="0" fillId="16" borderId="17" xfId="4" applyFont="1" applyFill="1" applyBorder="1" applyAlignment="1">
      <alignment wrapText="1"/>
    </xf>
    <xf numFmtId="2" fontId="0" fillId="17" borderId="17" xfId="0" applyNumberFormat="1" applyFill="1" applyBorder="1" applyAlignment="1">
      <alignment horizontal="left" wrapText="1"/>
    </xf>
    <xf numFmtId="44" fontId="0" fillId="17" borderId="17" xfId="4" applyFont="1" applyFill="1" applyBorder="1" applyAlignment="1">
      <alignment wrapText="1"/>
    </xf>
    <xf numFmtId="0" fontId="0" fillId="0" borderId="48" xfId="0" applyBorder="1" applyAlignment="1">
      <alignment wrapText="1"/>
    </xf>
    <xf numFmtId="0" fontId="0" fillId="17" borderId="5" xfId="0" applyFill="1" applyBorder="1" applyAlignment="1">
      <alignment horizontal="left" wrapText="1"/>
    </xf>
    <xf numFmtId="0" fontId="0" fillId="17" borderId="5" xfId="0" applyFill="1" applyBorder="1" applyAlignment="1">
      <alignment horizontal="left"/>
    </xf>
    <xf numFmtId="0" fontId="0" fillId="3" borderId="13" xfId="0" applyFill="1" applyBorder="1"/>
    <xf numFmtId="0" fontId="3" fillId="16" borderId="15" xfId="2" applyFill="1" applyBorder="1" applyAlignment="1">
      <alignment wrapText="1"/>
    </xf>
    <xf numFmtId="0" fontId="3" fillId="17" borderId="15" xfId="2" applyFill="1" applyBorder="1" applyAlignment="1">
      <alignment wrapText="1"/>
    </xf>
    <xf numFmtId="0" fontId="0" fillId="8" borderId="5" xfId="0" applyFill="1" applyBorder="1" applyAlignment="1">
      <alignment horizontal="left" wrapText="1"/>
    </xf>
    <xf numFmtId="0" fontId="0" fillId="8" borderId="5" xfId="0" applyFill="1" applyBorder="1" applyAlignment="1">
      <alignment horizontal="left"/>
    </xf>
    <xf numFmtId="0" fontId="0" fillId="17" borderId="15" xfId="0" applyFill="1" applyBorder="1" applyAlignment="1">
      <alignment wrapText="1"/>
    </xf>
    <xf numFmtId="0" fontId="9" fillId="8" borderId="28" xfId="0" applyFont="1" applyFill="1" applyBorder="1" applyAlignment="1">
      <alignment horizontal="left" wrapText="1"/>
    </xf>
    <xf numFmtId="0" fontId="2" fillId="0" borderId="35" xfId="0" applyFont="1" applyBorder="1" applyAlignment="1">
      <alignment horizontal="center" wrapText="1"/>
    </xf>
    <xf numFmtId="0" fontId="0" fillId="16" borderId="14" xfId="0" applyFill="1" applyBorder="1"/>
    <xf numFmtId="9" fontId="0" fillId="16" borderId="62" xfId="0" applyNumberFormat="1" applyFill="1" applyBorder="1" applyAlignment="1">
      <alignment horizontal="left"/>
    </xf>
    <xf numFmtId="0" fontId="2" fillId="0" borderId="42" xfId="0" applyFont="1" applyBorder="1" applyAlignment="1">
      <alignment horizontal="center" wrapText="1"/>
    </xf>
    <xf numFmtId="0" fontId="2" fillId="0" borderId="22" xfId="0" applyFont="1" applyBorder="1" applyAlignment="1">
      <alignment horizontal="center"/>
    </xf>
    <xf numFmtId="9" fontId="0" fillId="16" borderId="16" xfId="0" applyNumberFormat="1" applyFill="1" applyBorder="1" applyAlignment="1">
      <alignment horizontal="left"/>
    </xf>
    <xf numFmtId="0" fontId="0" fillId="17" borderId="18" xfId="0" applyFill="1" applyBorder="1"/>
    <xf numFmtId="0" fontId="0" fillId="17" borderId="19" xfId="0" applyFill="1" applyBorder="1" applyAlignment="1">
      <alignment wrapText="1"/>
    </xf>
    <xf numFmtId="0" fontId="3" fillId="17" borderId="20" xfId="2" applyFill="1" applyBorder="1" applyAlignment="1">
      <alignment wrapText="1"/>
    </xf>
    <xf numFmtId="0" fontId="0" fillId="17" borderId="37" xfId="0" applyFill="1" applyBorder="1"/>
    <xf numFmtId="0" fontId="0" fillId="16" borderId="15" xfId="0" applyFill="1" applyBorder="1"/>
    <xf numFmtId="0" fontId="0" fillId="17" borderId="15" xfId="0" applyFill="1" applyBorder="1"/>
    <xf numFmtId="0" fontId="0" fillId="17" borderId="5" xfId="0" applyFill="1" applyBorder="1" applyAlignment="1">
      <alignment horizontal="left" indent="2"/>
    </xf>
    <xf numFmtId="0" fontId="0" fillId="17" borderId="63" xfId="0" applyFill="1" applyBorder="1"/>
    <xf numFmtId="0" fontId="0" fillId="17" borderId="16" xfId="0" applyFill="1" applyBorder="1" applyAlignment="1">
      <alignment wrapText="1"/>
    </xf>
    <xf numFmtId="0" fontId="9" fillId="16" borderId="30" xfId="0" applyFont="1" applyFill="1" applyBorder="1" applyAlignment="1">
      <alignment wrapText="1"/>
    </xf>
    <xf numFmtId="0" fontId="9" fillId="8" borderId="30" xfId="0" applyFont="1" applyFill="1" applyBorder="1" applyAlignment="1">
      <alignment wrapText="1"/>
    </xf>
    <xf numFmtId="0" fontId="9" fillId="17" borderId="30" xfId="0" applyFont="1" applyFill="1" applyBorder="1" applyAlignment="1">
      <alignment wrapText="1"/>
    </xf>
    <xf numFmtId="9" fontId="0" fillId="17" borderId="33" xfId="0" applyNumberFormat="1" applyFill="1" applyBorder="1"/>
    <xf numFmtId="0" fontId="0" fillId="8" borderId="37" xfId="0" applyFill="1" applyBorder="1" applyAlignment="1">
      <alignment wrapText="1"/>
    </xf>
    <xf numFmtId="2" fontId="0" fillId="8" borderId="62" xfId="4" applyNumberFormat="1" applyFont="1" applyFill="1" applyBorder="1" applyAlignment="1">
      <alignment horizontal="right"/>
    </xf>
    <xf numFmtId="0" fontId="2" fillId="0" borderId="38" xfId="0" applyFont="1" applyBorder="1" applyAlignment="1">
      <alignment vertical="center" wrapText="1"/>
    </xf>
    <xf numFmtId="0" fontId="2" fillId="0" borderId="0" xfId="0" applyFont="1" applyAlignment="1">
      <alignment vertical="center" wrapText="1"/>
    </xf>
    <xf numFmtId="0" fontId="2" fillId="0" borderId="38" xfId="0" applyFont="1" applyBorder="1" applyAlignment="1">
      <alignment vertical="center"/>
    </xf>
    <xf numFmtId="0" fontId="2" fillId="0" borderId="0" xfId="0" applyFont="1" applyAlignment="1">
      <alignment vertical="center"/>
    </xf>
    <xf numFmtId="0" fontId="0" fillId="17" borderId="30" xfId="0" applyFill="1" applyBorder="1"/>
    <xf numFmtId="0" fontId="0" fillId="8" borderId="13" xfId="0" applyFill="1" applyBorder="1"/>
    <xf numFmtId="0" fontId="3" fillId="0" borderId="5" xfId="2" applyBorder="1" applyAlignment="1">
      <alignment wrapText="1"/>
    </xf>
    <xf numFmtId="0" fontId="3" fillId="0" borderId="5" xfId="2" applyBorder="1"/>
    <xf numFmtId="0" fontId="2" fillId="0" borderId="5" xfId="0" applyFont="1" applyBorder="1" applyAlignment="1">
      <alignment horizontal="center" wrapText="1"/>
    </xf>
    <xf numFmtId="0" fontId="2" fillId="0" borderId="15" xfId="0" applyFont="1" applyFill="1" applyBorder="1" applyAlignment="1">
      <alignment horizontal="center" wrapText="1"/>
    </xf>
    <xf numFmtId="0" fontId="5" fillId="19" borderId="5" xfId="2" applyFont="1" applyFill="1" applyBorder="1" applyAlignment="1"/>
    <xf numFmtId="0" fontId="5" fillId="20" borderId="5" xfId="0" applyFont="1" applyFill="1" applyBorder="1"/>
    <xf numFmtId="0" fontId="5" fillId="19" borderId="5" xfId="0" applyFont="1" applyFill="1" applyBorder="1"/>
    <xf numFmtId="0" fontId="2" fillId="0" borderId="16" xfId="0" applyFont="1" applyBorder="1" applyAlignment="1">
      <alignment horizontal="center" wrapText="1"/>
    </xf>
    <xf numFmtId="0" fontId="2" fillId="0" borderId="15" xfId="0" applyFont="1" applyBorder="1" applyAlignment="1">
      <alignment wrapText="1"/>
    </xf>
    <xf numFmtId="0" fontId="0" fillId="17" borderId="13" xfId="0" applyFill="1" applyBorder="1" applyAlignment="1">
      <alignment wrapText="1"/>
    </xf>
    <xf numFmtId="0" fontId="5" fillId="19" borderId="5" xfId="2" applyFont="1" applyFill="1" applyBorder="1" applyAlignment="1">
      <alignment wrapText="1"/>
    </xf>
    <xf numFmtId="0" fontId="5" fillId="3" borderId="0" xfId="0" applyFont="1" applyFill="1"/>
    <xf numFmtId="0" fontId="0" fillId="3" borderId="0" xfId="0" applyFill="1" applyBorder="1"/>
    <xf numFmtId="0" fontId="5" fillId="20" borderId="5" xfId="2" applyFont="1" applyFill="1" applyBorder="1" applyAlignment="1">
      <alignment wrapText="1"/>
    </xf>
    <xf numFmtId="0" fontId="0" fillId="16" borderId="15" xfId="0" applyFill="1" applyBorder="1" applyAlignment="1">
      <alignment wrapText="1"/>
    </xf>
    <xf numFmtId="9" fontId="0" fillId="17" borderId="16" xfId="0" applyNumberFormat="1" applyFill="1" applyBorder="1" applyAlignment="1">
      <alignment wrapText="1"/>
    </xf>
    <xf numFmtId="0" fontId="0" fillId="0" borderId="25" xfId="0" applyBorder="1" applyAlignment="1">
      <alignment horizontal="left" wrapText="1"/>
    </xf>
    <xf numFmtId="0" fontId="0" fillId="0" borderId="26" xfId="0" applyBorder="1" applyAlignment="1">
      <alignment horizontal="left" wrapText="1"/>
    </xf>
    <xf numFmtId="0" fontId="0" fillId="0" borderId="27" xfId="0" applyBorder="1" applyAlignment="1">
      <alignment horizontal="left" wrapText="1"/>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12" xfId="0" applyFont="1" applyBorder="1" applyAlignment="1">
      <alignment horizontal="center" wrapText="1"/>
    </xf>
    <xf numFmtId="0" fontId="2" fillId="0" borderId="16" xfId="0" applyFont="1" applyBorder="1" applyAlignment="1">
      <alignment horizontal="center" wrapText="1"/>
    </xf>
    <xf numFmtId="0" fontId="2" fillId="0" borderId="5" xfId="0" applyFont="1" applyBorder="1" applyAlignment="1">
      <alignment horizontal="center" wrapText="1"/>
    </xf>
    <xf numFmtId="0" fontId="2" fillId="0" borderId="15" xfId="0" applyFont="1" applyBorder="1" applyAlignment="1">
      <alignment horizontal="center" wrapText="1"/>
    </xf>
    <xf numFmtId="0" fontId="2" fillId="0" borderId="6" xfId="0" applyFont="1" applyBorder="1" applyAlignment="1">
      <alignment horizontal="center" wrapText="1"/>
    </xf>
    <xf numFmtId="0" fontId="2" fillId="0" borderId="8" xfId="0" applyFont="1" applyBorder="1" applyAlignment="1">
      <alignment horizontal="center" wrapText="1"/>
    </xf>
    <xf numFmtId="0" fontId="2" fillId="0" borderId="9" xfId="0" applyFont="1" applyBorder="1" applyAlignment="1">
      <alignment horizontal="center" wrapText="1"/>
    </xf>
    <xf numFmtId="0" fontId="2" fillId="0" borderId="7"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4" fillId="0" borderId="1" xfId="0" applyFont="1" applyBorder="1" applyAlignment="1">
      <alignment horizontal="left" wrapText="1"/>
    </xf>
    <xf numFmtId="0" fontId="4" fillId="8" borderId="7" xfId="0" applyFont="1" applyFill="1" applyBorder="1" applyAlignment="1">
      <alignment horizontal="center" wrapText="1"/>
    </xf>
    <xf numFmtId="0" fontId="4" fillId="8" borderId="51" xfId="0" applyFont="1" applyFill="1" applyBorder="1" applyAlignment="1">
      <alignment horizontal="center" wrapText="1"/>
    </xf>
    <xf numFmtId="0" fontId="4" fillId="8" borderId="52" xfId="0" applyFont="1" applyFill="1" applyBorder="1" applyAlignment="1">
      <alignment horizontal="center" wrapText="1"/>
    </xf>
    <xf numFmtId="0" fontId="4" fillId="10" borderId="7" xfId="0" applyFont="1" applyFill="1" applyBorder="1" applyAlignment="1">
      <alignment horizontal="center"/>
    </xf>
    <xf numFmtId="0" fontId="4" fillId="10" borderId="51" xfId="0" applyFont="1" applyFill="1" applyBorder="1" applyAlignment="1">
      <alignment horizontal="center"/>
    </xf>
    <xf numFmtId="0" fontId="4" fillId="10" borderId="52" xfId="0" applyFont="1" applyFill="1" applyBorder="1" applyAlignment="1">
      <alignment horizontal="center"/>
    </xf>
    <xf numFmtId="0" fontId="4" fillId="12" borderId="7" xfId="0" applyFont="1" applyFill="1" applyBorder="1" applyAlignment="1">
      <alignment horizontal="center"/>
    </xf>
    <xf numFmtId="0" fontId="4" fillId="12" borderId="51" xfId="0" applyFont="1" applyFill="1" applyBorder="1" applyAlignment="1">
      <alignment horizontal="center"/>
    </xf>
    <xf numFmtId="0" fontId="4" fillId="12" borderId="25" xfId="0" applyFont="1" applyFill="1" applyBorder="1" applyAlignment="1">
      <alignment horizontal="center"/>
    </xf>
    <xf numFmtId="0" fontId="4" fillId="12" borderId="26" xfId="0" applyFont="1" applyFill="1" applyBorder="1" applyAlignment="1">
      <alignment horizontal="center"/>
    </xf>
    <xf numFmtId="0" fontId="4" fillId="12" borderId="27" xfId="0" applyFont="1" applyFill="1" applyBorder="1" applyAlignment="1">
      <alignment horizontal="center"/>
    </xf>
    <xf numFmtId="0" fontId="4" fillId="14" borderId="25" xfId="0" applyFont="1" applyFill="1" applyBorder="1" applyAlignment="1">
      <alignment horizontal="center"/>
    </xf>
    <xf numFmtId="0" fontId="4" fillId="14" borderId="26" xfId="0" applyFont="1" applyFill="1" applyBorder="1" applyAlignment="1">
      <alignment horizontal="center"/>
    </xf>
    <xf numFmtId="0" fontId="4" fillId="14" borderId="27" xfId="0" applyFont="1" applyFill="1" applyBorder="1" applyAlignment="1">
      <alignment horizontal="center"/>
    </xf>
    <xf numFmtId="0" fontId="4" fillId="8" borderId="25" xfId="0" applyFont="1" applyFill="1" applyBorder="1" applyAlignment="1">
      <alignment horizontal="center" wrapText="1"/>
    </xf>
    <xf numFmtId="0" fontId="4" fillId="8" borderId="26" xfId="0" applyFont="1" applyFill="1" applyBorder="1" applyAlignment="1">
      <alignment horizontal="center" wrapText="1"/>
    </xf>
    <xf numFmtId="0" fontId="4" fillId="10" borderId="25" xfId="0" applyFont="1" applyFill="1" applyBorder="1" applyAlignment="1">
      <alignment horizontal="center"/>
    </xf>
    <xf numFmtId="0" fontId="4" fillId="10" borderId="26" xfId="0" applyFont="1" applyFill="1" applyBorder="1" applyAlignment="1">
      <alignment horizontal="center"/>
    </xf>
    <xf numFmtId="0" fontId="4" fillId="10" borderId="27" xfId="0" applyFont="1" applyFill="1" applyBorder="1" applyAlignment="1">
      <alignment horizontal="center"/>
    </xf>
  </cellXfs>
  <cellStyles count="5">
    <cellStyle name="Comma" xfId="3" builtinId="3"/>
    <cellStyle name="Currency" xfId="4" builtinId="4"/>
    <cellStyle name="Hyperlink" xfId="2" builtinId="8"/>
    <cellStyle name="Normal" xfId="0" builtinId="0"/>
    <cellStyle name="Percent" xfId="1" builtinId="5"/>
  </cellStyles>
  <dxfs count="46">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
      <fill>
        <patternFill>
          <bgColor rgb="FFFF2D2D"/>
        </patternFill>
      </fill>
    </dxf>
  </dxfs>
  <tableStyles count="0" defaultTableStyle="TableStyleMedium2" defaultPivotStyle="PivotStyleLight16"/>
  <colors>
    <mruColors>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565150</xdr:colOff>
      <xdr:row>6</xdr:row>
      <xdr:rowOff>177800</xdr:rowOff>
    </xdr:from>
    <xdr:to>
      <xdr:col>15</xdr:col>
      <xdr:colOff>493903</xdr:colOff>
      <xdr:row>42</xdr:row>
      <xdr:rowOff>57150</xdr:rowOff>
    </xdr:to>
    <xdr:pic>
      <xdr:nvPicPr>
        <xdr:cNvPr id="3" name="Picture 2">
          <a:extLst>
            <a:ext uri="{FF2B5EF4-FFF2-40B4-BE49-F238E27FC236}">
              <a16:creationId xmlns:a16="http://schemas.microsoft.com/office/drawing/2014/main" id="{60045632-0572-48C6-ADCC-8C912944ABC7}"/>
            </a:ext>
          </a:extLst>
        </xdr:cNvPr>
        <xdr:cNvPicPr>
          <a:picLocks noChangeAspect="1"/>
        </xdr:cNvPicPr>
      </xdr:nvPicPr>
      <xdr:blipFill rotWithShape="1">
        <a:blip xmlns:r="http://schemas.openxmlformats.org/officeDocument/2006/relationships" r:embed="rId1"/>
        <a:srcRect l="43199" t="17638" r="24991" b="9765"/>
        <a:stretch/>
      </xdr:blipFill>
      <xdr:spPr>
        <a:xfrm>
          <a:off x="4248150" y="990600"/>
          <a:ext cx="5415153" cy="6940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469900</xdr:colOff>
      <xdr:row>8</xdr:row>
      <xdr:rowOff>139700</xdr:rowOff>
    </xdr:from>
    <xdr:to>
      <xdr:col>5</xdr:col>
      <xdr:colOff>6828</xdr:colOff>
      <xdr:row>42</xdr:row>
      <xdr:rowOff>60480</xdr:rowOff>
    </xdr:to>
    <xdr:pic>
      <xdr:nvPicPr>
        <xdr:cNvPr id="4" name="Picture 3">
          <a:extLst>
            <a:ext uri="{FF2B5EF4-FFF2-40B4-BE49-F238E27FC236}">
              <a16:creationId xmlns:a16="http://schemas.microsoft.com/office/drawing/2014/main" id="{D007EA6F-67D8-4CCE-89BA-FE3B24C87915}"/>
            </a:ext>
          </a:extLst>
        </xdr:cNvPr>
        <xdr:cNvPicPr>
          <a:picLocks noChangeAspect="1"/>
        </xdr:cNvPicPr>
      </xdr:nvPicPr>
      <xdr:blipFill>
        <a:blip xmlns:r="http://schemas.openxmlformats.org/officeDocument/2006/relationships" r:embed="rId2"/>
        <a:stretch>
          <a:fillRect/>
        </a:stretch>
      </xdr:blipFill>
      <xdr:spPr>
        <a:xfrm>
          <a:off x="469900" y="1752600"/>
          <a:ext cx="2584928" cy="6181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38</xdr:row>
      <xdr:rowOff>165100</xdr:rowOff>
    </xdr:from>
    <xdr:to>
      <xdr:col>6</xdr:col>
      <xdr:colOff>711200</xdr:colOff>
      <xdr:row>66</xdr:row>
      <xdr:rowOff>76200</xdr:rowOff>
    </xdr:to>
    <xdr:pic>
      <xdr:nvPicPr>
        <xdr:cNvPr id="2" name="Picture 1">
          <a:extLst>
            <a:ext uri="{FF2B5EF4-FFF2-40B4-BE49-F238E27FC236}">
              <a16:creationId xmlns:a16="http://schemas.microsoft.com/office/drawing/2014/main" id="{DF97E7F7-202B-46A8-8F56-47DF8C1C9A8E}"/>
            </a:ext>
          </a:extLst>
        </xdr:cNvPr>
        <xdr:cNvPicPr>
          <a:picLocks noChangeAspect="1"/>
        </xdr:cNvPicPr>
      </xdr:nvPicPr>
      <xdr:blipFill rotWithShape="1">
        <a:blip xmlns:r="http://schemas.openxmlformats.org/officeDocument/2006/relationships" r:embed="rId1"/>
        <a:srcRect l="29865" t="33976" r="44229" b="14999"/>
        <a:stretch/>
      </xdr:blipFill>
      <xdr:spPr>
        <a:xfrm>
          <a:off x="6057900" y="18135600"/>
          <a:ext cx="4737100" cy="52451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4</xdr:row>
      <xdr:rowOff>76200</xdr:rowOff>
    </xdr:from>
    <xdr:to>
      <xdr:col>15</xdr:col>
      <xdr:colOff>457200</xdr:colOff>
      <xdr:row>29</xdr:row>
      <xdr:rowOff>53789</xdr:rowOff>
    </xdr:to>
    <xdr:pic>
      <xdr:nvPicPr>
        <xdr:cNvPr id="2" name="Picture 1">
          <a:extLst>
            <a:ext uri="{FF2B5EF4-FFF2-40B4-BE49-F238E27FC236}">
              <a16:creationId xmlns:a16="http://schemas.microsoft.com/office/drawing/2014/main" id="{84B9795D-EF6D-402D-90DE-6CBBF8641E49}"/>
            </a:ext>
          </a:extLst>
        </xdr:cNvPr>
        <xdr:cNvPicPr>
          <a:picLocks noChangeAspect="1"/>
        </xdr:cNvPicPr>
      </xdr:nvPicPr>
      <xdr:blipFill rotWithShape="1">
        <a:blip xmlns:r="http://schemas.openxmlformats.org/officeDocument/2006/relationships" r:embed="rId1"/>
        <a:srcRect l="30768" t="29615" r="13739" b="19871"/>
        <a:stretch/>
      </xdr:blipFill>
      <xdr:spPr>
        <a:xfrm>
          <a:off x="647700" y="821267"/>
          <a:ext cx="8953500" cy="4634255"/>
        </a:xfrm>
        <a:prstGeom prst="rect">
          <a:avLst/>
        </a:prstGeom>
      </xdr:spPr>
    </xdr:pic>
    <xdr:clientData/>
  </xdr:twoCellAnchor>
  <xdr:twoCellAnchor editAs="oneCell">
    <xdr:from>
      <xdr:col>1</xdr:col>
      <xdr:colOff>262466</xdr:colOff>
      <xdr:row>29</xdr:row>
      <xdr:rowOff>118533</xdr:rowOff>
    </xdr:from>
    <xdr:to>
      <xdr:col>19</xdr:col>
      <xdr:colOff>516466</xdr:colOff>
      <xdr:row>92</xdr:row>
      <xdr:rowOff>143933</xdr:rowOff>
    </xdr:to>
    <xdr:pic>
      <xdr:nvPicPr>
        <xdr:cNvPr id="3" name="Picture 2">
          <a:extLst>
            <a:ext uri="{FF2B5EF4-FFF2-40B4-BE49-F238E27FC236}">
              <a16:creationId xmlns:a16="http://schemas.microsoft.com/office/drawing/2014/main" id="{8FBF4B7A-B1DA-42AC-9323-722054C717F8}"/>
            </a:ext>
          </a:extLst>
        </xdr:cNvPr>
        <xdr:cNvPicPr>
          <a:picLocks noChangeAspect="1"/>
        </xdr:cNvPicPr>
      </xdr:nvPicPr>
      <xdr:blipFill rotWithShape="1">
        <a:blip xmlns:r="http://schemas.openxmlformats.org/officeDocument/2006/relationships" r:embed="rId2"/>
        <a:srcRect l="28892" t="17588" r="31103" b="7919"/>
        <a:stretch/>
      </xdr:blipFill>
      <xdr:spPr>
        <a:xfrm>
          <a:off x="872066" y="5520266"/>
          <a:ext cx="11226800" cy="11760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571500</xdr:colOff>
      <xdr:row>4</xdr:row>
      <xdr:rowOff>101600</xdr:rowOff>
    </xdr:from>
    <xdr:to>
      <xdr:col>21</xdr:col>
      <xdr:colOff>0</xdr:colOff>
      <xdr:row>27</xdr:row>
      <xdr:rowOff>508000</xdr:rowOff>
    </xdr:to>
    <xdr:pic>
      <xdr:nvPicPr>
        <xdr:cNvPr id="2" name="Picture 1">
          <a:extLst>
            <a:ext uri="{FF2B5EF4-FFF2-40B4-BE49-F238E27FC236}">
              <a16:creationId xmlns:a16="http://schemas.microsoft.com/office/drawing/2014/main" id="{39188A8A-257A-4ED9-B5A4-73A2474196B8}"/>
            </a:ext>
          </a:extLst>
        </xdr:cNvPr>
        <xdr:cNvPicPr>
          <a:picLocks noChangeAspect="1"/>
        </xdr:cNvPicPr>
      </xdr:nvPicPr>
      <xdr:blipFill rotWithShape="1">
        <a:blip xmlns:r="http://schemas.openxmlformats.org/officeDocument/2006/relationships" r:embed="rId1"/>
        <a:srcRect l="34101" t="21241" r="35686" b="9819"/>
        <a:stretch/>
      </xdr:blipFill>
      <xdr:spPr>
        <a:xfrm>
          <a:off x="9182100" y="863600"/>
          <a:ext cx="5524500" cy="7213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558800</xdr:colOff>
      <xdr:row>4</xdr:row>
      <xdr:rowOff>38100</xdr:rowOff>
    </xdr:from>
    <xdr:to>
      <xdr:col>31</xdr:col>
      <xdr:colOff>444500</xdr:colOff>
      <xdr:row>29</xdr:row>
      <xdr:rowOff>19927</xdr:rowOff>
    </xdr:to>
    <xdr:pic>
      <xdr:nvPicPr>
        <xdr:cNvPr id="3" name="Picture 2">
          <a:extLst>
            <a:ext uri="{FF2B5EF4-FFF2-40B4-BE49-F238E27FC236}">
              <a16:creationId xmlns:a16="http://schemas.microsoft.com/office/drawing/2014/main" id="{0420FE70-E26D-49A5-AF0C-28810D4946E0}"/>
            </a:ext>
          </a:extLst>
        </xdr:cNvPr>
        <xdr:cNvPicPr>
          <a:picLocks noChangeAspect="1"/>
        </xdr:cNvPicPr>
      </xdr:nvPicPr>
      <xdr:blipFill rotWithShape="1">
        <a:blip xmlns:r="http://schemas.openxmlformats.org/officeDocument/2006/relationships" r:embed="rId2"/>
        <a:srcRect l="34865" t="25682" r="35965" b="9001"/>
        <a:stretch/>
      </xdr:blipFill>
      <xdr:spPr>
        <a:xfrm>
          <a:off x="15265400" y="800100"/>
          <a:ext cx="5981700" cy="753409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33</xdr:col>
      <xdr:colOff>139700</xdr:colOff>
      <xdr:row>4</xdr:row>
      <xdr:rowOff>50799</xdr:rowOff>
    </xdr:from>
    <xdr:to>
      <xdr:col>45</xdr:col>
      <xdr:colOff>330200</xdr:colOff>
      <xdr:row>25</xdr:row>
      <xdr:rowOff>318956</xdr:rowOff>
    </xdr:to>
    <xdr:pic>
      <xdr:nvPicPr>
        <xdr:cNvPr id="4" name="Picture 3">
          <a:extLst>
            <a:ext uri="{FF2B5EF4-FFF2-40B4-BE49-F238E27FC236}">
              <a16:creationId xmlns:a16="http://schemas.microsoft.com/office/drawing/2014/main" id="{5E17849C-FF78-431A-8736-60567AEC3960}"/>
            </a:ext>
          </a:extLst>
        </xdr:cNvPr>
        <xdr:cNvPicPr>
          <a:picLocks noChangeAspect="1"/>
        </xdr:cNvPicPr>
      </xdr:nvPicPr>
      <xdr:blipFill rotWithShape="1">
        <a:blip xmlns:r="http://schemas.openxmlformats.org/officeDocument/2006/relationships" r:embed="rId3"/>
        <a:srcRect l="34657" t="30374" r="35687" b="25546"/>
        <a:stretch/>
      </xdr:blipFill>
      <xdr:spPr>
        <a:xfrm>
          <a:off x="22161500" y="812799"/>
          <a:ext cx="7505700" cy="62752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364067</xdr:colOff>
      <xdr:row>53</xdr:row>
      <xdr:rowOff>279401</xdr:rowOff>
    </xdr:from>
    <xdr:to>
      <xdr:col>20</xdr:col>
      <xdr:colOff>135467</xdr:colOff>
      <xdr:row>78</xdr:row>
      <xdr:rowOff>160868</xdr:rowOff>
    </xdr:to>
    <xdr:pic>
      <xdr:nvPicPr>
        <xdr:cNvPr id="6" name="Picture 5">
          <a:extLst>
            <a:ext uri="{FF2B5EF4-FFF2-40B4-BE49-F238E27FC236}">
              <a16:creationId xmlns:a16="http://schemas.microsoft.com/office/drawing/2014/main" id="{6F9EECF3-A223-4765-BF9A-B2B719989474}"/>
            </a:ext>
          </a:extLst>
        </xdr:cNvPr>
        <xdr:cNvPicPr>
          <a:picLocks noChangeAspect="1"/>
        </xdr:cNvPicPr>
      </xdr:nvPicPr>
      <xdr:blipFill rotWithShape="1">
        <a:blip xmlns:r="http://schemas.openxmlformats.org/officeDocument/2006/relationships" r:embed="rId4"/>
        <a:srcRect l="35004" t="26423" r="36242" b="18591"/>
        <a:stretch/>
      </xdr:blipFill>
      <xdr:spPr>
        <a:xfrm>
          <a:off x="8966200" y="16442268"/>
          <a:ext cx="5257800" cy="56557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0</xdr:colOff>
      <xdr:row>79</xdr:row>
      <xdr:rowOff>105834</xdr:rowOff>
    </xdr:from>
    <xdr:to>
      <xdr:col>24</xdr:col>
      <xdr:colOff>139766</xdr:colOff>
      <xdr:row>95</xdr:row>
      <xdr:rowOff>105834</xdr:rowOff>
    </xdr:to>
    <xdr:pic>
      <xdr:nvPicPr>
        <xdr:cNvPr id="7" name="Picture 6">
          <a:extLst>
            <a:ext uri="{FF2B5EF4-FFF2-40B4-BE49-F238E27FC236}">
              <a16:creationId xmlns:a16="http://schemas.microsoft.com/office/drawing/2014/main" id="{4CD8D31D-FEA4-4101-9117-E70625C18C78}"/>
            </a:ext>
          </a:extLst>
        </xdr:cNvPr>
        <xdr:cNvPicPr>
          <a:picLocks noChangeAspect="1"/>
        </xdr:cNvPicPr>
      </xdr:nvPicPr>
      <xdr:blipFill rotWithShape="1">
        <a:blip xmlns:r="http://schemas.openxmlformats.org/officeDocument/2006/relationships" r:embed="rId5"/>
        <a:srcRect l="35837" t="46961" r="35895" b="29922"/>
        <a:stretch/>
      </xdr:blipFill>
      <xdr:spPr>
        <a:xfrm>
          <a:off x="8602133" y="22229234"/>
          <a:ext cx="8064566" cy="37253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76200</xdr:colOff>
      <xdr:row>95</xdr:row>
      <xdr:rowOff>76200</xdr:rowOff>
    </xdr:from>
    <xdr:to>
      <xdr:col>19</xdr:col>
      <xdr:colOff>431800</xdr:colOff>
      <xdr:row>124</xdr:row>
      <xdr:rowOff>127000</xdr:rowOff>
    </xdr:to>
    <xdr:pic>
      <xdr:nvPicPr>
        <xdr:cNvPr id="8" name="Picture 7">
          <a:extLst>
            <a:ext uri="{FF2B5EF4-FFF2-40B4-BE49-F238E27FC236}">
              <a16:creationId xmlns:a16="http://schemas.microsoft.com/office/drawing/2014/main" id="{3D9D04AE-8EB9-44AC-BDA2-3418C5C5BB6E}"/>
            </a:ext>
          </a:extLst>
        </xdr:cNvPr>
        <xdr:cNvPicPr>
          <a:picLocks noChangeAspect="1"/>
        </xdr:cNvPicPr>
      </xdr:nvPicPr>
      <xdr:blipFill rotWithShape="1">
        <a:blip xmlns:r="http://schemas.openxmlformats.org/officeDocument/2006/relationships" r:embed="rId6"/>
        <a:srcRect l="35143" t="28354" r="36242" b="11072"/>
        <a:stretch/>
      </xdr:blipFill>
      <xdr:spPr>
        <a:xfrm>
          <a:off x="8686800" y="25425400"/>
          <a:ext cx="5232400" cy="5969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hyperlink" Target="https://giecdn.blob.core.windows.net/fileuploads/document/2019/09/16/excel%20list%20for%20print.pdf" TargetMode="External"/><Relationship Id="rId299" Type="http://schemas.openxmlformats.org/officeDocument/2006/relationships/hyperlink" Target="https://www.countyofkings.com/home/showdocument?id=23555" TargetMode="External"/><Relationship Id="rId303" Type="http://schemas.openxmlformats.org/officeDocument/2006/relationships/hyperlink" Target="https://bakersfieldcity.us/gov/depts/public_works/garbage_recycling/recycling.htm" TargetMode="External"/><Relationship Id="rId21" Type="http://schemas.openxmlformats.org/officeDocument/2006/relationships/hyperlink" Target="https://www.allancompany.com/facilities" TargetMode="External"/><Relationship Id="rId42" Type="http://schemas.openxmlformats.org/officeDocument/2006/relationships/hyperlink" Target="https://www.cityofsolvang.com/DocumentCenter/View/1645/Solvang-Green-Waste-_Recycle-Flyer" TargetMode="External"/><Relationship Id="rId63" Type="http://schemas.openxmlformats.org/officeDocument/2006/relationships/hyperlink" Target="http://calwaste.com/sanjose/" TargetMode="External"/><Relationship Id="rId84" Type="http://schemas.openxmlformats.org/officeDocument/2006/relationships/hyperlink" Target="https://sfrecycles.org/" TargetMode="External"/><Relationship Id="rId138" Type="http://schemas.openxmlformats.org/officeDocument/2006/relationships/hyperlink" Target="http://www.burrtec.com/recycling" TargetMode="External"/><Relationship Id="rId159" Type="http://schemas.openxmlformats.org/officeDocument/2006/relationships/hyperlink" Target="https://www.cityofwhittier.org/government/public-works/trash/recycling" TargetMode="External"/><Relationship Id="rId324" Type="http://schemas.openxmlformats.org/officeDocument/2006/relationships/hyperlink" Target="https://www.iwma.com/what-to-do/curbside/" TargetMode="External"/><Relationship Id="rId170" Type="http://schemas.openxmlformats.org/officeDocument/2006/relationships/hyperlink" Target="https://www.google.com/maps/d/u/0/edit?mid=1CyXwg_NzC7qWjU4GVF3Dr1nQxKDO-dAc&amp;ll=34.5633593145478%2C-117.29580153157323&amp;z=17" TargetMode="External"/><Relationship Id="rId191" Type="http://schemas.openxmlformats.org/officeDocument/2006/relationships/hyperlink" Target="http://www.gilton.com/Gilton_Resource_Recovery.php" TargetMode="External"/><Relationship Id="rId205" Type="http://schemas.openxmlformats.org/officeDocument/2006/relationships/hyperlink" Target="https://www.google.com/maps/d/u/0/edit?mid=1CyXwg_NzC7qWjU4GVF3Dr1nQxKDO-dAc&amp;ll=38.83812488626595%2C-121.34869094999998&amp;z=17" TargetMode="External"/><Relationship Id="rId226" Type="http://schemas.openxmlformats.org/officeDocument/2006/relationships/hyperlink" Target="https://www.google.com/maps/d/u/0/edit?mid=1CyXwg_NzC7qWjU4GVF3Dr1nQxKDO-dAc&amp;ll=37.41928495182964%2C-122.01202224629361&amp;z=17" TargetMode="External"/><Relationship Id="rId247" Type="http://schemas.openxmlformats.org/officeDocument/2006/relationships/hyperlink" Target="https://www.google.com/maps/d/u/0/edit?mid=1CyXwg_NzC7qWjU4GVF3Dr1nQxKDO-dAc&amp;ll=32.78829591622301%2C-115.53025749999999&amp;z=17" TargetMode="External"/><Relationship Id="rId107" Type="http://schemas.openxmlformats.org/officeDocument/2006/relationships/hyperlink" Target="http://www.uvds.com/Home/Recycling" TargetMode="External"/><Relationship Id="rId268" Type="http://schemas.openxmlformats.org/officeDocument/2006/relationships/hyperlink" Target="https://www.cityofberkeley.info/uploadedFiles/Public_Works/Level_3_-_Solid_Waste/Recycle_GlassMetalPlastic_Poster(1).pdf" TargetMode="External"/><Relationship Id="rId289" Type="http://schemas.openxmlformats.org/officeDocument/2006/relationships/hyperlink" Target="https://www.oxnard.org/wp-content/uploads/2019/09/3ERD.Comm_.Re_.Flyer_.8.29.2019.pdf" TargetMode="External"/><Relationship Id="rId11" Type="http://schemas.openxmlformats.org/officeDocument/2006/relationships/hyperlink" Target="https://www.wm.com/location/california/orange-county/areas/index.jsp" TargetMode="External"/><Relationship Id="rId32" Type="http://schemas.openxmlformats.org/officeDocument/2006/relationships/hyperlink" Target="https://athensservices.com/residential-services/city-of-norwalk/" TargetMode="External"/><Relationship Id="rId53" Type="http://schemas.openxmlformats.org/officeDocument/2006/relationships/hyperlink" Target="http://www.penasdisposal.com/wp-content/uploads/2019/10/PDI_-Recycle-Flyer-2019-v1.pdf" TargetMode="External"/><Relationship Id="rId74" Type="http://schemas.openxmlformats.org/officeDocument/2006/relationships/hyperlink" Target="https://rethinkwaste.org/shoreway-environmental-center/about/" TargetMode="External"/><Relationship Id="rId128" Type="http://schemas.openxmlformats.org/officeDocument/2006/relationships/hyperlink" Target="https://www.recology.com/recology-yuba-sutter/sorting-guides/" TargetMode="External"/><Relationship Id="rId149" Type="http://schemas.openxmlformats.org/officeDocument/2006/relationships/hyperlink" Target="https://www.lacsd.org/services/solidwaste/mrts/phmrffactsheet.asp" TargetMode="External"/><Relationship Id="rId314" Type="http://schemas.openxmlformats.org/officeDocument/2006/relationships/hyperlink" Target="https://www.recology.com/recology-eel-river/what-goes-where/" TargetMode="External"/><Relationship Id="rId335" Type="http://schemas.openxmlformats.org/officeDocument/2006/relationships/hyperlink" Target="https://www.cityofsacramento.org/Public-Works/RSW/Collection-Services/Recycling" TargetMode="External"/><Relationship Id="rId5" Type="http://schemas.openxmlformats.org/officeDocument/2006/relationships/hyperlink" Target="https://www.escondidodisposal.com/" TargetMode="External"/><Relationship Id="rId95" Type="http://schemas.openxmlformats.org/officeDocument/2006/relationships/hyperlink" Target="https://mdrr.com/recovery-park/" TargetMode="External"/><Relationship Id="rId160" Type="http://schemas.openxmlformats.org/officeDocument/2006/relationships/hyperlink" Target="https://athensservices.com/" TargetMode="External"/><Relationship Id="rId181" Type="http://schemas.openxmlformats.org/officeDocument/2006/relationships/hyperlink" Target="https://www.google.com/maps/d/u/0/edit?mid=1CyXwg_NzC7qWjU4GVF3Dr1nQxKDO-dAc&amp;ll=33.80089825260653%2C-118.00761245767212&amp;z=17" TargetMode="External"/><Relationship Id="rId216" Type="http://schemas.openxmlformats.org/officeDocument/2006/relationships/hyperlink" Target="https://www.google.com/maps/d/u/0/edit?mid=1CyXwg_NzC7qWjU4GVF3Dr1nQxKDO-dAc&amp;ll=37.96356180411482%2C-122.36888615&amp;z=17" TargetMode="External"/><Relationship Id="rId237" Type="http://schemas.openxmlformats.org/officeDocument/2006/relationships/hyperlink" Target="https://www.google.com/maps/d/u/0/edit?mid=1CyXwg_NzC7qWjU4GVF3Dr1nQxKDO-dAc&amp;ll=34.92101185902182%2C-120.47795500000002&amp;z=17" TargetMode="External"/><Relationship Id="rId258" Type="http://schemas.openxmlformats.org/officeDocument/2006/relationships/hyperlink" Target="https://www.google.com/maps/d/u/0/edit?mid=1CyXwg_NzC7qWjU4GVF3Dr1nQxKDO-dAc&amp;ll=40.58494387383756%2C-124.15368171631859&amp;z=17" TargetMode="External"/><Relationship Id="rId279" Type="http://schemas.openxmlformats.org/officeDocument/2006/relationships/hyperlink" Target="https://www.sanjoserecycles.org/what-to-do/curbside/" TargetMode="External"/><Relationship Id="rId22" Type="http://schemas.openxmlformats.org/officeDocument/2006/relationships/hyperlink" Target="https://www.wm.com/about/wm-monday/azusa_mrf.jsp" TargetMode="External"/><Relationship Id="rId43" Type="http://schemas.openxmlformats.org/officeDocument/2006/relationships/hyperlink" Target="https://www.wasteconnections.com/cold-canyon-mrf" TargetMode="External"/><Relationship Id="rId64" Type="http://schemas.openxmlformats.org/officeDocument/2006/relationships/hyperlink" Target="https://www.sanjoserecycles.org/what-to-do/curbside/" TargetMode="External"/><Relationship Id="rId118" Type="http://schemas.openxmlformats.org/officeDocument/2006/relationships/hyperlink" Target="https://giecdn.blob.core.windows.net/fileuploads/document/2019/09/16/excel%20list%20for%20print.pdf" TargetMode="External"/><Relationship Id="rId139" Type="http://schemas.openxmlformats.org/officeDocument/2006/relationships/hyperlink" Target="https://www.sandiego.gov/sites/default/files/what-goes-where.pdf" TargetMode="External"/><Relationship Id="rId290" Type="http://schemas.openxmlformats.org/officeDocument/2006/relationships/hyperlink" Target="https://www.escondidodisposal.com/residential-waste-services/waste-pick-up/service-detail.php?service=154&amp;location=536" TargetMode="External"/><Relationship Id="rId304" Type="http://schemas.openxmlformats.org/officeDocument/2006/relationships/hyperlink" Target="http://www.midvalleydisposal.com/residential-" TargetMode="External"/><Relationship Id="rId325" Type="http://schemas.openxmlformats.org/officeDocument/2006/relationships/hyperlink" Target="https://www.cityofsantacruz.com/government/city-departments/public-works/resource-recovery-garbage-recycling-sweeping/landfill-resource-recovery-facility/recycling-center" TargetMode="External"/><Relationship Id="rId85" Type="http://schemas.openxmlformats.org/officeDocument/2006/relationships/hyperlink" Target="http://calwaste.com/oakland/" TargetMode="External"/><Relationship Id="rId150" Type="http://schemas.openxmlformats.org/officeDocument/2006/relationships/hyperlink" Target="https://dpw.lacounty.gov/epd/rethinkla/recycle/recycle-what-is.aspx" TargetMode="External"/><Relationship Id="rId171" Type="http://schemas.openxmlformats.org/officeDocument/2006/relationships/hyperlink" Target="https://www.google.com/maps/d/u/0/edit?mid=1CyXwg_NzC7qWjU4GVF3Dr1nQxKDO-dAc&amp;ll=38.271119078851164%2C-121.311375&amp;z=17" TargetMode="External"/><Relationship Id="rId192" Type="http://schemas.openxmlformats.org/officeDocument/2006/relationships/hyperlink" Target="http://mcrwma.org/171/Recycling-Guide" TargetMode="External"/><Relationship Id="rId206" Type="http://schemas.openxmlformats.org/officeDocument/2006/relationships/hyperlink" Target="https://nortechwaste.com/about/" TargetMode="External"/><Relationship Id="rId227" Type="http://schemas.openxmlformats.org/officeDocument/2006/relationships/hyperlink" Target="https://www.google.com/maps/d/u/0/edit?mid=1CyXwg_NzC7qWjU4GVF3Dr1nQxKDO-dAc&amp;ll=39.29294779909844%2C-120.21461824232794&amp;z=17" TargetMode="External"/><Relationship Id="rId248" Type="http://schemas.openxmlformats.org/officeDocument/2006/relationships/hyperlink" Target="https://www.google.com/maps/d/u/0/edit?mid=1CyXwg_NzC7qWjU4GVF3Dr1nQxKDO-dAc&amp;ll=39.16799875949417%2C-121.5565928&amp;z=17" TargetMode="External"/><Relationship Id="rId269" Type="http://schemas.openxmlformats.org/officeDocument/2006/relationships/hyperlink" Target="https://ssfscavenger.com/wp-content/uploads/2019/07/RES-Guide.pdf.pdf" TargetMode="External"/><Relationship Id="rId12" Type="http://schemas.openxmlformats.org/officeDocument/2006/relationships/hyperlink" Target="https://d29vteoucqv716.cloudfront.net/a4480000006qUPHAA2/Irvine+Spring+2019+Proof+5+Website.pdf" TargetMode="External"/><Relationship Id="rId33" Type="http://schemas.openxmlformats.org/officeDocument/2006/relationships/hyperlink" Target="http://www.goldcoastrecycling.com/index.htm" TargetMode="External"/><Relationship Id="rId108" Type="http://schemas.openxmlformats.org/officeDocument/2006/relationships/hyperlink" Target="https://www.youtube.com/watch?v=-8iJz-pvqSg&amp;feature=youtu.be" TargetMode="External"/><Relationship Id="rId129" Type="http://schemas.openxmlformats.org/officeDocument/2006/relationships/hyperlink" Target="https://www.recology.com/recology-sonoma-marin/" TargetMode="External"/><Relationship Id="rId280" Type="http://schemas.openxmlformats.org/officeDocument/2006/relationships/hyperlink" Target="https://www.oaklandrecycles.com/recycle-right/" TargetMode="External"/><Relationship Id="rId315" Type="http://schemas.openxmlformats.org/officeDocument/2006/relationships/hyperlink" Target="https://www.recology.com/recology-vallejo/what-bin/" TargetMode="External"/><Relationship Id="rId336" Type="http://schemas.openxmlformats.org/officeDocument/2006/relationships/hyperlink" Target="https://www.wm.com/content/dam/wm/documents/RecyclingResources/Posters-Guides-Tools/Poster-What's-Recyclable-At-Home.pdf" TargetMode="External"/><Relationship Id="rId54" Type="http://schemas.openxmlformats.org/officeDocument/2006/relationships/hyperlink" Target="http://www.montereydisposal.com/" TargetMode="External"/><Relationship Id="rId75" Type="http://schemas.openxmlformats.org/officeDocument/2006/relationships/hyperlink" Target="https://www.recology.com/recology-san-mateo-county/what-goes-where/" TargetMode="External"/><Relationship Id="rId96" Type="http://schemas.openxmlformats.org/officeDocument/2006/relationships/hyperlink" Target="http://www.ci.pittsburg.ca.us/index.aspx?page=302" TargetMode="External"/><Relationship Id="rId140" Type="http://schemas.openxmlformats.org/officeDocument/2006/relationships/hyperlink" Target="http://www.cityofsantacruz.com/government/city-departments/public-works/resource-recovery-garbage-recycling-sweeping/landfill-resource-recovery-facility" TargetMode="External"/><Relationship Id="rId161" Type="http://schemas.openxmlformats.org/officeDocument/2006/relationships/hyperlink" Target="https://www.google.com/maps/d/u/0/edit?mid=1CyXwg_NzC7qWjU4GVF3Dr1nQxKDO-dAc&amp;ll=35.323147920864834%2C-119.00223600000001&amp;z=17" TargetMode="External"/><Relationship Id="rId182" Type="http://schemas.openxmlformats.org/officeDocument/2006/relationships/hyperlink" Target="https://www.google.com/maps/d/u/0/edit?mid=1CyXwg_NzC7qWjU4GVF3Dr1nQxKDO-dAc&amp;ll=33.92527058848775%2C-118.11169511004944&amp;z=17" TargetMode="External"/><Relationship Id="rId217" Type="http://schemas.openxmlformats.org/officeDocument/2006/relationships/hyperlink" Target="https://www.google.com/maps/d/u/0/edit?mid=1CyXwg_NzC7qWjU4GVF3Dr1nQxKDO-dAc&amp;ll=38.52731427314783%2C-121.39401984999999&amp;z=17" TargetMode="External"/><Relationship Id="rId6" Type="http://schemas.openxmlformats.org/officeDocument/2006/relationships/hyperlink" Target="http://media.republicservices.com/2014-10-01-Republic-Services-Inc-Acquires-Rainbow-Disposal-Co-Inc" TargetMode="External"/><Relationship Id="rId238" Type="http://schemas.openxmlformats.org/officeDocument/2006/relationships/hyperlink" Target="https://www.google.com/maps/d/u/0/edit?mid=1CyXwg_NzC7qWjU4GVF3Dr1nQxKDO-dAc&amp;ll=37.454861105423234%2C-121.9285534&amp;z=17" TargetMode="External"/><Relationship Id="rId259" Type="http://schemas.openxmlformats.org/officeDocument/2006/relationships/hyperlink" Target="https://www.recology.com/recology-eel-river/what-goes-where/" TargetMode="External"/><Relationship Id="rId23" Type="http://schemas.openxmlformats.org/officeDocument/2006/relationships/hyperlink" Target="https://www.ci.azusa.ca.us/759/Recyclable-Non-Recyclable-Trash" TargetMode="External"/><Relationship Id="rId119" Type="http://schemas.openxmlformats.org/officeDocument/2006/relationships/hyperlink" Target="https://www.wm.com/location/california/san-joaquin/_documents/2019/2019_Lodi%20Calendar.pdf" TargetMode="External"/><Relationship Id="rId270" Type="http://schemas.openxmlformats.org/officeDocument/2006/relationships/hyperlink" Target="https://www.burbankca.gov/departments/public-works/recycle-center/what-can-be-recycled/-loadingmode-EditContent/-fsiteid-1" TargetMode="External"/><Relationship Id="rId291" Type="http://schemas.openxmlformats.org/officeDocument/2006/relationships/hyperlink" Target="https://www.edcodisposal.com/lemon-grove/recycling-information/" TargetMode="External"/><Relationship Id="rId305" Type="http://schemas.openxmlformats.org/officeDocument/2006/relationships/hyperlink" Target="http://www.montereydisposal.com/our-services/residents" TargetMode="External"/><Relationship Id="rId326" Type="http://schemas.openxmlformats.org/officeDocument/2006/relationships/hyperlink" Target="https://rethinkwaste.org/residents/single-family/about-the-program/" TargetMode="External"/><Relationship Id="rId44" Type="http://schemas.openxmlformats.org/officeDocument/2006/relationships/hyperlink" Target="https://www.barc-inc.org/what-we-do/industries/recycling-divison/material-recovery-facility/" TargetMode="External"/><Relationship Id="rId65" Type="http://schemas.openxmlformats.org/officeDocument/2006/relationships/hyperlink" Target="https://www.greenwaste.com/about-us/material-recovery-facility-mrf" TargetMode="External"/><Relationship Id="rId86" Type="http://schemas.openxmlformats.org/officeDocument/2006/relationships/hyperlink" Target="https://www.oaklandrecycles.com/single-family-homes/" TargetMode="External"/><Relationship Id="rId130" Type="http://schemas.openxmlformats.org/officeDocument/2006/relationships/hyperlink" Target="https://41k4p01v6nzq13r4y42jb9xv-wpengine.netdna-ssl.com/wp-content/uploads/2019/09/RSM-Recycle-List-Poster.jpg" TargetMode="External"/><Relationship Id="rId151" Type="http://schemas.openxmlformats.org/officeDocument/2006/relationships/hyperlink" Target="https://www.lacsd.org/services/solidwaste/mrts/dart.asp" TargetMode="External"/><Relationship Id="rId172" Type="http://schemas.openxmlformats.org/officeDocument/2006/relationships/hyperlink" Target="https://www.google.com/maps/d/u/0/edit?mid=1CyXwg_NzC7qWjU4GVF3Dr1nQxKDO-dAc&amp;ll=37.36571680734228%2C-121.87983675000001&amp;z=17" TargetMode="External"/><Relationship Id="rId193" Type="http://schemas.openxmlformats.org/officeDocument/2006/relationships/hyperlink" Target="https://www.google.com/maps/d/u/0/edit?mid=1CyXwg_NzC7qWjU4GVF3Dr1nQxKDO-dAc&amp;ll=34.25121902623567%2C-119.21828719999998&amp;z=17" TargetMode="External"/><Relationship Id="rId207" Type="http://schemas.openxmlformats.org/officeDocument/2006/relationships/hyperlink" Target="https://candswaste.com/locations/california/mendocino-county/ukiah-resource-recovery-facilities/" TargetMode="External"/><Relationship Id="rId228" Type="http://schemas.openxmlformats.org/officeDocument/2006/relationships/hyperlink" Target="https://www.google.com/maps/d/u/0/edit?mid=1CyXwg_NzC7qWjU4GVF3Dr1nQxKDO-dAc&amp;ll=38.47359148222557%2C-122.43499453303528&amp;z=17" TargetMode="External"/><Relationship Id="rId249" Type="http://schemas.openxmlformats.org/officeDocument/2006/relationships/hyperlink" Target="https://www.google.com/maps/d/u/0/edit?mid=1CyXwg_NzC7qWjU4GVF3Dr1nQxKDO-dAc&amp;ll=33.770406094369896%2C-117.22749754091097&amp;z=17" TargetMode="External"/><Relationship Id="rId13" Type="http://schemas.openxmlformats.org/officeDocument/2006/relationships/hyperlink" Target="https://www.republicservices.com/municipality/anaheim-ca" TargetMode="External"/><Relationship Id="rId109" Type="http://schemas.openxmlformats.org/officeDocument/2006/relationships/hyperlink" Target="http://sacrecycling.wm.com/recycling-center/index.jsp" TargetMode="External"/><Relationship Id="rId260" Type="http://schemas.openxmlformats.org/officeDocument/2006/relationships/hyperlink" Target="https://www.recology.com/recology-eel-river/what-goes-where/" TargetMode="External"/><Relationship Id="rId281" Type="http://schemas.openxmlformats.org/officeDocument/2006/relationships/hyperlink" Target="http://www.cityfibers.com/commodities.html" TargetMode="External"/><Relationship Id="rId316" Type="http://schemas.openxmlformats.org/officeDocument/2006/relationships/hyperlink" Target="https://www.recology.com/recology-yuba-sutter/sorting-guides/" TargetMode="External"/><Relationship Id="rId337" Type="http://schemas.openxmlformats.org/officeDocument/2006/relationships/hyperlink" Target="https://www.wm.com/us/local/ca/lodi/residential" TargetMode="External"/><Relationship Id="rId34" Type="http://schemas.openxmlformats.org/officeDocument/2006/relationships/hyperlink" Target="https://www.valleyvistaservices.com/wp-content/uploads/2019/06/VVS-What-Goes-in-What-Cart-3-Languages-2.pdf" TargetMode="External"/><Relationship Id="rId55" Type="http://schemas.openxmlformats.org/officeDocument/2006/relationships/hyperlink" Target="https://whatgoeswhere.info/wp-content/uploads/2018/08/Accepted-recyclables-MRF-6-18.pdf" TargetMode="External"/><Relationship Id="rId76" Type="http://schemas.openxmlformats.org/officeDocument/2006/relationships/hyperlink" Target="https://www.tri-ced.org/" TargetMode="External"/><Relationship Id="rId97" Type="http://schemas.openxmlformats.org/officeDocument/2006/relationships/hyperlink" Target="https://www.keeptruckeegreen.org/material/plastic/" TargetMode="External"/><Relationship Id="rId120" Type="http://schemas.openxmlformats.org/officeDocument/2006/relationships/hyperlink" Target="https://www.wm.com/location/california/san-joaquin/lodi/recycle-right/index.jsp" TargetMode="External"/><Relationship Id="rId141" Type="http://schemas.openxmlformats.org/officeDocument/2006/relationships/hyperlink" Target="https://ci.carson.ca.us/PublicWorks/SolidWaste.aspx" TargetMode="External"/><Relationship Id="rId7" Type="http://schemas.openxmlformats.org/officeDocument/2006/relationships/hyperlink" Target="https://www.huntingtonbeachca.gov/files/users/public_works/FlyerWhattoRecycle.pdf" TargetMode="External"/><Relationship Id="rId162" Type="http://schemas.openxmlformats.org/officeDocument/2006/relationships/hyperlink" Target="https://www.google.com/maps/d/u/0/edit?mid=1CyXwg_NzC7qWjU4GVF3Dr1nQxKDO-dAc&amp;ll=35.13695119031219%2C-118.43091655000005&amp;z=17" TargetMode="External"/><Relationship Id="rId183" Type="http://schemas.openxmlformats.org/officeDocument/2006/relationships/hyperlink" Target="https://www.google.com/maps/d/u/0/edit?mid=1CyXwg_NzC7qWjU4GVF3Dr1nQxKDO-dAc&amp;ll=38.54953245784151%2C-121.71721533425445&amp;z=18" TargetMode="External"/><Relationship Id="rId218" Type="http://schemas.openxmlformats.org/officeDocument/2006/relationships/hyperlink" Target="https://www.google.com/maps/d/u/0/edit?mid=1CyXwg_NzC7qWjU4GVF3Dr1nQxKDO-dAc&amp;ll=33.1238943545686%2C-117.09446453303528&amp;z=17" TargetMode="External"/><Relationship Id="rId239" Type="http://schemas.openxmlformats.org/officeDocument/2006/relationships/hyperlink" Target="https://www.google.com/maps/d/u/0/edit?mid=1CyXwg_NzC7qWjU4GVF3Dr1nQxKDO-dAc&amp;ll=33.84983821938959%2C-117.86980374999999&amp;z=17" TargetMode="External"/><Relationship Id="rId250" Type="http://schemas.openxmlformats.org/officeDocument/2006/relationships/hyperlink" Target="https://www.google.com/maps/d/u/0/edit?mid=1CyXwg_NzC7qWjU4GVF3Dr1nQxKDO-dAc&amp;ll=34.06287906759462%2C-117.29265766553726&amp;z=18" TargetMode="External"/><Relationship Id="rId271" Type="http://schemas.openxmlformats.org/officeDocument/2006/relationships/hyperlink" Target="http://www.burrtec.com/templates/files/what-can-be-recycled-english-spanish-2019.pdf" TargetMode="External"/><Relationship Id="rId292" Type="http://schemas.openxmlformats.org/officeDocument/2006/relationships/hyperlink" Target="http://fremont.gov/DocumentCenter/View/6594/Grey-Bin-Recyclables" TargetMode="External"/><Relationship Id="rId306" Type="http://schemas.openxmlformats.org/officeDocument/2006/relationships/hyperlink" Target="https://whatgoeswhere.info/wp-content/uploads/2020/03/MRWMD_RG-Insert_2020-Reduced-1.pdf" TargetMode="External"/><Relationship Id="rId24" Type="http://schemas.openxmlformats.org/officeDocument/2006/relationships/hyperlink" Target="https://www.glendaleca.gov/government/departments/public-works/integrated-waste-management/refuse-trash-recycling/recycling-center" TargetMode="External"/><Relationship Id="rId45" Type="http://schemas.openxmlformats.org/officeDocument/2006/relationships/hyperlink" Target="https://bakersfieldcity.us/gov/depts/public_works/garbage_recycling/recycling.htm" TargetMode="External"/><Relationship Id="rId66" Type="http://schemas.openxmlformats.org/officeDocument/2006/relationships/hyperlink" Target="https://www.greenwaste.com/about-us/material-recovery-facility-mrf" TargetMode="External"/><Relationship Id="rId87" Type="http://schemas.openxmlformats.org/officeDocument/2006/relationships/hyperlink" Target="https://www.cityofberkeley.info/recycling/" TargetMode="External"/><Relationship Id="rId110" Type="http://schemas.openxmlformats.org/officeDocument/2006/relationships/hyperlink" Target="https://www.cityofsacramento.org/Public-Works/RSW/Collection-Services/Recycling" TargetMode="External"/><Relationship Id="rId131" Type="http://schemas.openxmlformats.org/officeDocument/2006/relationships/hyperlink" Target="https://www.recology.com/recology-vallejo/" TargetMode="External"/><Relationship Id="rId327" Type="http://schemas.openxmlformats.org/officeDocument/2006/relationships/hyperlink" Target="https://www.stocktonrecycles.com/what-to-do/curbside/" TargetMode="External"/><Relationship Id="rId152" Type="http://schemas.openxmlformats.org/officeDocument/2006/relationships/hyperlink" Target="https://dpw.lacounty.gov/epd/rethinkla/recycle/recycle-what-is.aspx" TargetMode="External"/><Relationship Id="rId173" Type="http://schemas.openxmlformats.org/officeDocument/2006/relationships/hyperlink" Target="https://www.google.com/maps/d/u/0/edit?mid=1CyXwg_NzC7qWjU4GVF3Dr1nQxKDO-dAc&amp;ll=37.81224527387157%2C-122.30191115000001&amp;z=17" TargetMode="External"/><Relationship Id="rId194" Type="http://schemas.openxmlformats.org/officeDocument/2006/relationships/hyperlink" Target="https://www.google.com/maps/d/u/0/edit?mid=1CyXwg_NzC7qWjU4GVF3Dr1nQxKDO-dAc&amp;ll=37.371671802852205%2C-121.89258203303528&amp;z=17" TargetMode="External"/><Relationship Id="rId208" Type="http://schemas.openxmlformats.org/officeDocument/2006/relationships/hyperlink" Target="https://mendorecycle.org/files/6_9_2018_Recycling_Dos_Donts.pdf" TargetMode="External"/><Relationship Id="rId229" Type="http://schemas.openxmlformats.org/officeDocument/2006/relationships/hyperlink" Target="http://valleyspringsrecycling.com/" TargetMode="External"/><Relationship Id="rId240" Type="http://schemas.openxmlformats.org/officeDocument/2006/relationships/hyperlink" Target="https://www.google.com/maps/d/u/0/edit?mid=1CyXwg_NzC7qWjU4GVF3Dr1nQxKDO-dAc&amp;ll=38.2106020610461%2C-122.26458690000001&amp;z=17" TargetMode="External"/><Relationship Id="rId261" Type="http://schemas.openxmlformats.org/officeDocument/2006/relationships/hyperlink" Target="https://www.recology.com/recology-eel-river/what-goes-where/" TargetMode="External"/><Relationship Id="rId14" Type="http://schemas.openxmlformats.org/officeDocument/2006/relationships/hyperlink" Target="https://www.recyclingtoday.com/article/grand-central-recycling-mrf-bollegraaf/" TargetMode="External"/><Relationship Id="rId35" Type="http://schemas.openxmlformats.org/officeDocument/2006/relationships/hyperlink" Target="https://www.marborg.com/marborg-goleta-recycling-center" TargetMode="External"/><Relationship Id="rId56" Type="http://schemas.openxmlformats.org/officeDocument/2006/relationships/hyperlink" Target="http://www.cagliaenvironmental.com/carts.html" TargetMode="External"/><Relationship Id="rId77" Type="http://schemas.openxmlformats.org/officeDocument/2006/relationships/hyperlink" Target="https://www.tri-ced.org/union-city-single-family/" TargetMode="External"/><Relationship Id="rId100" Type="http://schemas.openxmlformats.org/officeDocument/2006/relationships/hyperlink" Target="https://www.youtube.com/watch?v=k7ZFmVRxGSc&amp;feature=youtu.be" TargetMode="External"/><Relationship Id="rId282" Type="http://schemas.openxmlformats.org/officeDocument/2006/relationships/hyperlink" Target="http://www.cityfibers.com/commodities.html" TargetMode="External"/><Relationship Id="rId317" Type="http://schemas.openxmlformats.org/officeDocument/2006/relationships/hyperlink" Target="https://sfrecycles.org/" TargetMode="External"/><Relationship Id="rId338" Type="http://schemas.openxmlformats.org/officeDocument/2006/relationships/hyperlink" Target="https://d29vteoucqv716.cloudfront.net/a4480000006qUPHAA2/Irvine+Spring+2019+Proof+5+Website.pdf" TargetMode="External"/><Relationship Id="rId8" Type="http://schemas.openxmlformats.org/officeDocument/2006/relationships/hyperlink" Target="http://crrwasteservices.com/facilities/material-recovery-transfer-and-disposal-location/perris-ca/" TargetMode="External"/><Relationship Id="rId98" Type="http://schemas.openxmlformats.org/officeDocument/2006/relationships/hyperlink" Target="http://www.waste101.com/hours-location/" TargetMode="External"/><Relationship Id="rId121" Type="http://schemas.openxmlformats.org/officeDocument/2006/relationships/hyperlink" Target="http://ci.stanton.ca.us/Portals/0/Documents/Departments/public%20works/What%20you%20need%20to%20kow%20about%20reycling%20for%20aparments.pdf" TargetMode="External"/><Relationship Id="rId142" Type="http://schemas.openxmlformats.org/officeDocument/2006/relationships/hyperlink" Target="http://www.cityofsantacruz.com/government/city-departments/public-works/resource-recovery-garbage-recycling-sweeping/landfill-resource-recovery-facility" TargetMode="External"/><Relationship Id="rId163" Type="http://schemas.openxmlformats.org/officeDocument/2006/relationships/hyperlink" Target="https://kernpublicworks.com/curbside-recycling-programs/" TargetMode="External"/><Relationship Id="rId184" Type="http://schemas.openxmlformats.org/officeDocument/2006/relationships/hyperlink" Target="https://www.recology.com/recology-davis/" TargetMode="External"/><Relationship Id="rId219" Type="http://schemas.openxmlformats.org/officeDocument/2006/relationships/hyperlink" Target="https://www.sanmiguelgarbage.com/residential.cfm" TargetMode="External"/><Relationship Id="rId3" Type="http://schemas.openxmlformats.org/officeDocument/2006/relationships/hyperlink" Target="https://www.sandiegocounty.gov/content/dam/sdc/dpw/SOLID_WASTE_PLANNING_and_RECYCLING/Files/RECYC%20brochure_no%20permit_1-30-19.pdf" TargetMode="External"/><Relationship Id="rId214" Type="http://schemas.openxmlformats.org/officeDocument/2006/relationships/hyperlink" Target="https://www.google.com/maps/d/u/0/edit?mid=1CyXwg_NzC7qWjU4GVF3Dr1nQxKDO-dAc&amp;ll=37.74178037676246%2C-122.37583105&amp;z=17" TargetMode="External"/><Relationship Id="rId230" Type="http://schemas.openxmlformats.org/officeDocument/2006/relationships/hyperlink" Target="https://www.google.com/maps/d/u/0/edit?mid=1CyXwg_NzC7qWjU4GVF3Dr1nQxKDO-dAc&amp;ll=38.192478841663196%2C-120.82459170422975&amp;z=17" TargetMode="External"/><Relationship Id="rId235" Type="http://schemas.openxmlformats.org/officeDocument/2006/relationships/hyperlink" Target="https://www.google.com/maps/d/u/0/edit?mid=1CyXwg_NzC7qWjU4GVF3Dr1nQxKDO-dAc&amp;ll=33.83998492540823%2C-117.85156376557619&amp;z=13" TargetMode="External"/><Relationship Id="rId251" Type="http://schemas.openxmlformats.org/officeDocument/2006/relationships/hyperlink" Target="http://www.cityterracerecycling.com/" TargetMode="External"/><Relationship Id="rId256" Type="http://schemas.openxmlformats.org/officeDocument/2006/relationships/hyperlink" Target="https://calmetservices.com/prr/" TargetMode="External"/><Relationship Id="rId277" Type="http://schemas.openxmlformats.org/officeDocument/2006/relationships/hyperlink" Target="http://cal-waste.com/residential-services/" TargetMode="External"/><Relationship Id="rId298" Type="http://schemas.openxmlformats.org/officeDocument/2006/relationships/hyperlink" Target="https://www.sandiego.gov/sites/default/files/what-goes-where.pdf" TargetMode="External"/><Relationship Id="rId25" Type="http://schemas.openxmlformats.org/officeDocument/2006/relationships/hyperlink" Target="https://www.glendaleca.gov/government/departments/public-works/integrated-waste-management/refuse-trash-recycling/recycling-center" TargetMode="External"/><Relationship Id="rId46" Type="http://schemas.openxmlformats.org/officeDocument/2006/relationships/hyperlink" Target="https://www.bulkhandlingsystems.com/metropolitan-recycling-opens-materials-recovery-facility/" TargetMode="External"/><Relationship Id="rId67" Type="http://schemas.openxmlformats.org/officeDocument/2006/relationships/hyperlink" Target="https://sunnyvale.ca.gov/property/recycling/getrid/center.htm" TargetMode="External"/><Relationship Id="rId116" Type="http://schemas.openxmlformats.org/officeDocument/2006/relationships/hyperlink" Target="https://giecdn.blob.core.windows.net/fileuploads/document/2019/09/16/excel%20list%20for%20print.pdf" TargetMode="External"/><Relationship Id="rId137" Type="http://schemas.openxmlformats.org/officeDocument/2006/relationships/hyperlink" Target="http://www.burrtec.com/recycling" TargetMode="External"/><Relationship Id="rId158" Type="http://schemas.openxmlformats.org/officeDocument/2006/relationships/hyperlink" Target="https://www.google.com/maps/d/u/0/edit?mid=1CyXwg_NzC7qWjU4GVF3Dr1nQxKDO-dAc&amp;ll=34.03978414434294%2C-117.98520163422852&amp;z=18" TargetMode="External"/><Relationship Id="rId272" Type="http://schemas.openxmlformats.org/officeDocument/2006/relationships/hyperlink" Target="http://www.burrtec.com/templates/files/what-can-be-recycled-english-spanish-2019.pdf" TargetMode="External"/><Relationship Id="rId293" Type="http://schemas.openxmlformats.org/officeDocument/2006/relationships/hyperlink" Target="http://mcrwma.org/171/Recycling-Guide" TargetMode="External"/><Relationship Id="rId302" Type="http://schemas.openxmlformats.org/officeDocument/2006/relationships/hyperlink" Target="https://marinsanitaryservice.com/residential/residential-recycling/" TargetMode="External"/><Relationship Id="rId307" Type="http://schemas.openxmlformats.org/officeDocument/2006/relationships/hyperlink" Target="http://www.ci.pittsburg.ca.us/index.aspx?page=302" TargetMode="External"/><Relationship Id="rId323" Type="http://schemas.openxmlformats.org/officeDocument/2006/relationships/hyperlink" Target="https://www.republicservices.com/cms/documents/municipality/ca/contra-costa-county/comprehensive-recycling-guide.pdf" TargetMode="External"/><Relationship Id="rId328" Type="http://schemas.openxmlformats.org/officeDocument/2006/relationships/hyperlink" Target="https://www.keeptruckeegreen.org/material/plastic/" TargetMode="External"/><Relationship Id="rId20" Type="http://schemas.openxmlformats.org/officeDocument/2006/relationships/hyperlink" Target="https://www.baldwinpark.com/trash-recycle/file" TargetMode="External"/><Relationship Id="rId41" Type="http://schemas.openxmlformats.org/officeDocument/2006/relationships/hyperlink" Target="http://wmhss.wm.com/index.jsp" TargetMode="External"/><Relationship Id="rId62" Type="http://schemas.openxmlformats.org/officeDocument/2006/relationships/hyperlink" Target="https://www.mrwmd.org/recycling/" TargetMode="External"/><Relationship Id="rId83" Type="http://schemas.openxmlformats.org/officeDocument/2006/relationships/hyperlink" Target="https://www.youtube.com/watch?v=xnGfQV9EbFg" TargetMode="External"/><Relationship Id="rId88" Type="http://schemas.openxmlformats.org/officeDocument/2006/relationships/hyperlink" Target="https://www.cityofberkeley.info/recycling/" TargetMode="External"/><Relationship Id="rId111" Type="http://schemas.openxmlformats.org/officeDocument/2006/relationships/hyperlink" Target="https://giecdn.blob.core.windows.net/fileuploads/document/2019/09/16/excel%20list%20for%20print.pdf" TargetMode="External"/><Relationship Id="rId132" Type="http://schemas.openxmlformats.org/officeDocument/2006/relationships/hyperlink" Target="https://sanjoserecycles.org/" TargetMode="External"/><Relationship Id="rId153" Type="http://schemas.openxmlformats.org/officeDocument/2006/relationships/hyperlink" Target="http://crrwasteservices.com/facilities/material-recovery-transfer-and-disposal-location/colton-ca/" TargetMode="External"/><Relationship Id="rId174" Type="http://schemas.openxmlformats.org/officeDocument/2006/relationships/hyperlink" Target="https://www.google.com/maps/d/u/0/edit?mid=1CyXwg_NzC7qWjU4GVF3Dr1nQxKDO-dAc&amp;ll=37.772308554249065%2C-122.23901759999998&amp;z=17" TargetMode="External"/><Relationship Id="rId179" Type="http://schemas.openxmlformats.org/officeDocument/2006/relationships/hyperlink" Target="https://www.google.com/maps/d/u/0/edit?mid=1CyXwg_NzC7qWjU4GVF3Dr1nQxKDO-dAc&amp;ll=40.57718571961729%2C-122.37699556084571&amp;z=15" TargetMode="External"/><Relationship Id="rId195" Type="http://schemas.openxmlformats.org/officeDocument/2006/relationships/hyperlink" Target="https://www.google.com/maps/d/u/0/edit?mid=1CyXwg_NzC7qWjU4GVF3Dr1nQxKDO-dAc&amp;ll=34.00517599499638%2C-117.92290615&amp;z=17" TargetMode="External"/><Relationship Id="rId209" Type="http://schemas.openxmlformats.org/officeDocument/2006/relationships/hyperlink" Target="https://www.google.com/maps/d/u/0/edit?mid=1CyXwg_NzC7qWjU4GVF3Dr1nQxKDO-dAc&amp;ll=36.53170219921475%2C-119.30348824999999&amp;z=17" TargetMode="External"/><Relationship Id="rId190" Type="http://schemas.openxmlformats.org/officeDocument/2006/relationships/hyperlink" Target="https://www.google.com/maps/d/u/0/edit?mid=1CyXwg_NzC7qWjU4GVF3Dr1nQxKDO-dAc&amp;ll=37.62352436833378%2C-120.92923239999999&amp;z=17" TargetMode="External"/><Relationship Id="rId204" Type="http://schemas.openxmlformats.org/officeDocument/2006/relationships/hyperlink" Target="https://nortechwaste.com/" TargetMode="External"/><Relationship Id="rId220" Type="http://schemas.openxmlformats.org/officeDocument/2006/relationships/hyperlink" Target="https://www.iwma.com/what-to-do/curbside/" TargetMode="External"/><Relationship Id="rId225" Type="http://schemas.openxmlformats.org/officeDocument/2006/relationships/hyperlink" Target="https://www.google.com/maps/d/u/0/edit?mid=1CyXwg_NzC7qWjU4GVF3Dr1nQxKDO-dAc&amp;ll=37.97428616825509%2C-121.26759594708251&amp;z=17" TargetMode="External"/><Relationship Id="rId241" Type="http://schemas.openxmlformats.org/officeDocument/2006/relationships/hyperlink" Target="https://www.google.com/maps/d/u/0/edit?mid=1CyXwg_NzC7qWjU4GVF3Dr1nQxKDO-dAc&amp;ll=37.59723821767044%2C-122.032637&amp;z=17" TargetMode="External"/><Relationship Id="rId246" Type="http://schemas.openxmlformats.org/officeDocument/2006/relationships/hyperlink" Target="https://www.google.com/maps/d/u/0/edit?mid=1CyXwg_NzC7qWjU4GVF3Dr1nQxKDO-dAc&amp;ll=37.67681609542219%2C-121.41680365&amp;z=17" TargetMode="External"/><Relationship Id="rId267" Type="http://schemas.openxmlformats.org/officeDocument/2006/relationships/hyperlink" Target="https://bakersfieldcity.us/gov/depts/public_works/garbage_recycling/recycling.htm" TargetMode="External"/><Relationship Id="rId288" Type="http://schemas.openxmlformats.org/officeDocument/2006/relationships/hyperlink" Target="http://ci.stanton.ca.us/Portals/0/Documents/Departments/public%20works/What%20you%20need%20to%20kow%20about%20reycling%20for%20aparments.pdf" TargetMode="External"/><Relationship Id="rId15" Type="http://schemas.openxmlformats.org/officeDocument/2006/relationships/hyperlink" Target="http://www.cityfibers.com/about.html" TargetMode="External"/><Relationship Id="rId36" Type="http://schemas.openxmlformats.org/officeDocument/2006/relationships/hyperlink" Target="https://www.marborg.com/marborg-goleta-recycling-center" TargetMode="External"/><Relationship Id="rId57" Type="http://schemas.openxmlformats.org/officeDocument/2006/relationships/hyperlink" Target="https://www.co.fresno.ca.us/departments/public-works-planning/divisions-of-public-works-and-planning/resources-and-parks-division/recycling-and-solid-waste-disposal/residential-r" TargetMode="External"/><Relationship Id="rId106" Type="http://schemas.openxmlformats.org/officeDocument/2006/relationships/hyperlink" Target="http://www.uvds.com/Downloads/Which%20Cart-UVDS2019.pdf" TargetMode="External"/><Relationship Id="rId127" Type="http://schemas.openxmlformats.org/officeDocument/2006/relationships/hyperlink" Target="https://www.recology.com/recology-yuba-sutter/" TargetMode="External"/><Relationship Id="rId262" Type="http://schemas.openxmlformats.org/officeDocument/2006/relationships/hyperlink" Target="https://www.alamedacountyindustries.com/alameda/residentialrecyclingguide/" TargetMode="External"/><Relationship Id="rId283" Type="http://schemas.openxmlformats.org/officeDocument/2006/relationships/hyperlink" Target="http://www.cityfibers.com/commodities.html" TargetMode="External"/><Relationship Id="rId313" Type="http://schemas.openxmlformats.org/officeDocument/2006/relationships/hyperlink" Target="https://www.recology.com/recology-davis/what-goes-where/" TargetMode="External"/><Relationship Id="rId318" Type="http://schemas.openxmlformats.org/officeDocument/2006/relationships/hyperlink" Target="https://41k4p01v6nzq13r4y42jb9xv-wpengine.netdna-ssl.com/wp-content/uploads/2019/09/RSM-Recycle-List-Poster.jpg" TargetMode="External"/><Relationship Id="rId339" Type="http://schemas.openxmlformats.org/officeDocument/2006/relationships/hyperlink" Target="https://www.cityoforange.org/DocumentCenter/View/10567/Orange-Residential-Solid-Waste-Service-Guide-2020-PDF?bidId=" TargetMode="External"/><Relationship Id="rId10" Type="http://schemas.openxmlformats.org/officeDocument/2006/relationships/hyperlink" Target="http://www.potentialindustries.com/locations" TargetMode="External"/><Relationship Id="rId31" Type="http://schemas.openxmlformats.org/officeDocument/2006/relationships/hyperlink" Target="https://www.google.com/maps/d/u/0/edit?mid=1CyXwg_NzC7qWjU4GVF3Dr1nQxKDO-dAc&amp;ll=34.32108596151002%2C-118.33728360273439&amp;z=10" TargetMode="External"/><Relationship Id="rId52" Type="http://schemas.openxmlformats.org/officeDocument/2006/relationships/hyperlink" Target="http://www.penasdisposal.com/" TargetMode="External"/><Relationship Id="rId73" Type="http://schemas.openxmlformats.org/officeDocument/2006/relationships/hyperlink" Target="http://fremont.gov/DocumentCenter/View/6594/Grey-Bin-Recyclables" TargetMode="External"/><Relationship Id="rId78" Type="http://schemas.openxmlformats.org/officeDocument/2006/relationships/hyperlink" Target="https://ssfscavenger.com/wp-content/uploads/2019/07/RES-Guide.pdf.pdf" TargetMode="External"/><Relationship Id="rId94" Type="http://schemas.openxmlformats.org/officeDocument/2006/relationships/hyperlink" Target="https://www.stocktonrecycles.com/what-to-do/curbside/" TargetMode="External"/><Relationship Id="rId99" Type="http://schemas.openxmlformats.org/officeDocument/2006/relationships/hyperlink" Target="http://cal-waste.com/recycling-facility/" TargetMode="External"/><Relationship Id="rId101" Type="http://schemas.openxmlformats.org/officeDocument/2006/relationships/hyperlink" Target="http://cal-waste.com/wp-content/uploads/2020/07/CW-Acceptable-GALT-2020-July-24-9AM.pdf" TargetMode="External"/><Relationship Id="rId122" Type="http://schemas.openxmlformats.org/officeDocument/2006/relationships/hyperlink" Target="http://ci.stanton.ca.us/Special-Topics/Stanton-Special-Topics/Stanton-Recycles" TargetMode="External"/><Relationship Id="rId143" Type="http://schemas.openxmlformats.org/officeDocument/2006/relationships/hyperlink" Target="http://www.cityofsantacruz.com/government/city-departments/public-works/resource-recovery-garbage-recycling-sweeping/landfill-resource-recovery-facility/recycling-center" TargetMode="External"/><Relationship Id="rId148" Type="http://schemas.openxmlformats.org/officeDocument/2006/relationships/hyperlink" Target="https://www.lacsd.org/services/solidwaste/mrts/mrf.asp" TargetMode="External"/><Relationship Id="rId164" Type="http://schemas.openxmlformats.org/officeDocument/2006/relationships/hyperlink" Target="https://www.tehachapinews.com/news/new-waste-hauler-to-bring-recycling-bins-to-residents/article_a5ea3c2c-569f-11e7-bfdc-c31905b05e03.html" TargetMode="External"/><Relationship Id="rId169" Type="http://schemas.openxmlformats.org/officeDocument/2006/relationships/hyperlink" Target="https://www.google.com/maps/d/u/0/edit?mid=1CyXwg_NzC7qWjU4GVF3Dr1nQxKDO-dAc&amp;ll=34.09083387014127%2C-117.51215171878663&amp;z=17" TargetMode="External"/><Relationship Id="rId185" Type="http://schemas.openxmlformats.org/officeDocument/2006/relationships/hyperlink" Target="https://www.recology.com/recology-davis/what-goes-where/" TargetMode="External"/><Relationship Id="rId334" Type="http://schemas.openxmlformats.org/officeDocument/2006/relationships/hyperlink" Target="https://www.iwma.com/what-to-do/curbside/" TargetMode="External"/><Relationship Id="rId4" Type="http://schemas.openxmlformats.org/officeDocument/2006/relationships/hyperlink" Target="https://www.escondidodisposal.com/residential-waste-services/waste-pick-up/service-detail.php?service=154&amp;location=536" TargetMode="External"/><Relationship Id="rId9" Type="http://schemas.openxmlformats.org/officeDocument/2006/relationships/hyperlink" Target="http://crrwasteservices.com/wp-content/files/residential.pdf" TargetMode="External"/><Relationship Id="rId180" Type="http://schemas.openxmlformats.org/officeDocument/2006/relationships/hyperlink" Target="https://www.google.com/maps/d/u/0/edit?mid=1CyXwg_NzC7qWjU4GVF3Dr1nQxKDO-dAc&amp;ll=35.138249656610995%2C-118.43437800929262&amp;z=17" TargetMode="External"/><Relationship Id="rId210" Type="http://schemas.openxmlformats.org/officeDocument/2006/relationships/hyperlink" Target="https://www.google.com/maps/d/u/0/edit?mid=1CyXwg_NzC7qWjU4GVF3Dr1nQxKDO-dAc&amp;ll=33.77664495247218%2C-118.25079935000001&amp;z=17" TargetMode="External"/><Relationship Id="rId215" Type="http://schemas.openxmlformats.org/officeDocument/2006/relationships/hyperlink" Target="https://www.google.com/maps/d/u/0/edit?mid=1CyXwg_NzC7qWjU4GVF3Dr1nQxKDO-dAc&amp;ll=38.395685092343584%2C-122.71957397885743&amp;z=16" TargetMode="External"/><Relationship Id="rId236" Type="http://schemas.openxmlformats.org/officeDocument/2006/relationships/hyperlink" Target="https://www.cityoforange.org/DocumentCenter/View/10567/Orange-Residential-Solid-Waste-Service-Guide-2020-PDF?bidId=" TargetMode="External"/><Relationship Id="rId257" Type="http://schemas.openxmlformats.org/officeDocument/2006/relationships/hyperlink" Target="https://calmetservices.com/residential-services/" TargetMode="External"/><Relationship Id="rId278" Type="http://schemas.openxmlformats.org/officeDocument/2006/relationships/hyperlink" Target="http://cal-waste.com/wp-content/uploads/2020/07/CW-Acceptable-GALT-2020-July-24-9AM.pdf" TargetMode="External"/><Relationship Id="rId26" Type="http://schemas.openxmlformats.org/officeDocument/2006/relationships/hyperlink" Target="https://www.burbankca.gov/departments/public-works/recycle-center/what-can-be-recycled/-loadingmode-EditContent/-fsiteid-1" TargetMode="External"/><Relationship Id="rId231" Type="http://schemas.openxmlformats.org/officeDocument/2006/relationships/hyperlink" Target="https://intwaste.calaverasgov.us/Portals/IntWaste/Documents/CW%20Generic%20Acceptable%20Unacceptable%20List%20.pdf" TargetMode="External"/><Relationship Id="rId252" Type="http://schemas.openxmlformats.org/officeDocument/2006/relationships/hyperlink" Target="https://www.google.com/maps/d/u/0/edit?mid=1CyXwg_NzC7qWjU4GVF3Dr1nQxKDO-dAc&amp;ll=34.05849124855709%2C-118.19091655&amp;z=17" TargetMode="External"/><Relationship Id="rId273" Type="http://schemas.openxmlformats.org/officeDocument/2006/relationships/hyperlink" Target="https://www.victorvilleca.gov/government/city-departments/community-services/trash-recycling/recycling/curbside-recycling-guidlines" TargetMode="External"/><Relationship Id="rId294" Type="http://schemas.openxmlformats.org/officeDocument/2006/relationships/hyperlink" Target="http://goldcoastrecycling.com/guidelines/" TargetMode="External"/><Relationship Id="rId308" Type="http://schemas.openxmlformats.org/officeDocument/2006/relationships/hyperlink" Target="https://naparecycling.com/what-to-do/curbside/" TargetMode="External"/><Relationship Id="rId329" Type="http://schemas.openxmlformats.org/officeDocument/2006/relationships/hyperlink" Target="https://www.ci.tracy.ca.us/documents/Steps_for_recycling.pdf" TargetMode="External"/><Relationship Id="rId47" Type="http://schemas.openxmlformats.org/officeDocument/2006/relationships/hyperlink" Target="https://bakersfieldcity.us/gov/depts/public_works/garbage_recycling/recycling.htm" TargetMode="External"/><Relationship Id="rId68" Type="http://schemas.openxmlformats.org/officeDocument/2006/relationships/hyperlink" Target="https://sunnyvale.ca.gov/property/recycling/getrid/center.htm" TargetMode="External"/><Relationship Id="rId89" Type="http://schemas.openxmlformats.org/officeDocument/2006/relationships/hyperlink" Target="https://marinsanitaryservice.com/marin-recycling-center/" TargetMode="External"/><Relationship Id="rId112" Type="http://schemas.openxmlformats.org/officeDocument/2006/relationships/hyperlink" Target="https://giecdn.blob.core.windows.net/fileuploads/document/2019/09/16/excel%20list%20for%20print.pdf" TargetMode="External"/><Relationship Id="rId133" Type="http://schemas.openxmlformats.org/officeDocument/2006/relationships/hyperlink" Target="https://www.sandiego.gov/environmental-services/recycling/residential/curbside/recyclab" TargetMode="External"/><Relationship Id="rId154" Type="http://schemas.openxmlformats.org/officeDocument/2006/relationships/hyperlink" Target="https://www.ci.colton.ca.us/DocumentCenter/View/3323/47-Resi-Srvc-Guide?bidId=" TargetMode="External"/><Relationship Id="rId175" Type="http://schemas.openxmlformats.org/officeDocument/2006/relationships/hyperlink" Target="https://www.google.com/maps/d/u/0/edit?mid=1CyXwg_NzC7qWjU4GVF3Dr1nQxKDO-dAc&amp;ll=32.87806249272987%2C-117.17010990952454&amp;z=17" TargetMode="External"/><Relationship Id="rId340" Type="http://schemas.openxmlformats.org/officeDocument/2006/relationships/hyperlink" Target="https://www.cityofsolvang.com/DocumentCenter/View/1645/Solvang-Green-Waste-_Recycle-Flyer" TargetMode="External"/><Relationship Id="rId196" Type="http://schemas.openxmlformats.org/officeDocument/2006/relationships/hyperlink" Target="https://www.google.com/maps/d/u/0/edit?mid=1CyXwg_NzC7qWjU4GVF3Dr1nQxKDO-dAc&amp;ll=32.69421154991048%2C-117.13480753280335&amp;z=19" TargetMode="External"/><Relationship Id="rId200" Type="http://schemas.openxmlformats.org/officeDocument/2006/relationships/hyperlink" Target="https://www.google.com/maps/d/u/0/edit?mid=1CyXwg_NzC7qWjU4GVF3Dr1nQxKDO-dAc&amp;ll=35.327336983217215%2C-118.96697800000001&amp;z=17" TargetMode="External"/><Relationship Id="rId16" Type="http://schemas.openxmlformats.org/officeDocument/2006/relationships/hyperlink" Target="http://www.cityfibers.com/commodities.html" TargetMode="External"/><Relationship Id="rId221" Type="http://schemas.openxmlformats.org/officeDocument/2006/relationships/hyperlink" Target="https://www.google.com/maps/d/u/0/edit?mid=1CyXwg_NzC7qWjU4GVF3Dr1nQxKDO-dAc&amp;ll=37.51843015924878%2C-122.258833&amp;z=17" TargetMode="External"/><Relationship Id="rId242" Type="http://schemas.openxmlformats.org/officeDocument/2006/relationships/hyperlink" Target="https://www.google.com/maps/d/u/0/edit?mid=1CyXwg_NzC7qWjU4GVF3Dr1nQxKDO-dAc&amp;ll=36.71470921362842%2C-121.76781845000001&amp;z=17" TargetMode="External"/><Relationship Id="rId263" Type="http://schemas.openxmlformats.org/officeDocument/2006/relationships/hyperlink" Target="https://www.glendaleca.gov/home/showdocument?id=36812" TargetMode="External"/><Relationship Id="rId284" Type="http://schemas.openxmlformats.org/officeDocument/2006/relationships/hyperlink" Target="https://dpw.lacounty.gov/epd/rethinkla/recycle/recycle-bins-blue-what-goes-in.aspx" TargetMode="External"/><Relationship Id="rId319" Type="http://schemas.openxmlformats.org/officeDocument/2006/relationships/hyperlink" Target="https://recyclingsimplified.com/recycling-basics/how-to-recycle-plastic/" TargetMode="External"/><Relationship Id="rId37" Type="http://schemas.openxmlformats.org/officeDocument/2006/relationships/hyperlink" Target="https://www.advancedisposal.com/" TargetMode="External"/><Relationship Id="rId58" Type="http://schemas.openxmlformats.org/officeDocument/2006/relationships/hyperlink" Target="http://www.midvalleydisposal.com/" TargetMode="External"/><Relationship Id="rId79" Type="http://schemas.openxmlformats.org/officeDocument/2006/relationships/hyperlink" Target="https://ssfscavenger.com/about-us/" TargetMode="External"/><Relationship Id="rId102" Type="http://schemas.openxmlformats.org/officeDocument/2006/relationships/hyperlink" Target="https://naparecycling.com/what-to-do/curbside/" TargetMode="External"/><Relationship Id="rId123" Type="http://schemas.openxmlformats.org/officeDocument/2006/relationships/hyperlink" Target="https://www.glendaleca.gov/government/departments/public-works/integrated-waste-management/refuse-trash-recycling/recycling-center" TargetMode="External"/><Relationship Id="rId144" Type="http://schemas.openxmlformats.org/officeDocument/2006/relationships/hyperlink" Target="https://www.alamedacountyindustries.com/" TargetMode="External"/><Relationship Id="rId330" Type="http://schemas.openxmlformats.org/officeDocument/2006/relationships/hyperlink" Target="https://www.tri-ced.org/union-city-single-family/" TargetMode="External"/><Relationship Id="rId90" Type="http://schemas.openxmlformats.org/officeDocument/2006/relationships/hyperlink" Target="https://marinsanitaryservice.com/residential/residential-recycling/" TargetMode="External"/><Relationship Id="rId165" Type="http://schemas.openxmlformats.org/officeDocument/2006/relationships/hyperlink" Target="https://www.google.com/maps/d/u/0/edit?mid=1CyXwg_NzC7qWjU4GVF3Dr1nQxKDO-dAc&amp;ll=37.64931402356244%2C-122.38173144999999&amp;z=17" TargetMode="External"/><Relationship Id="rId186" Type="http://schemas.openxmlformats.org/officeDocument/2006/relationships/hyperlink" Target="https://www.google.com/maps/d/u/0/edit?mid=1CyXwg_NzC7qWjU4GVF3Dr1nQxKDO-dAc&amp;ll=34.201585563091086%2C-119.12849529391785&amp;z=17" TargetMode="External"/><Relationship Id="rId211" Type="http://schemas.openxmlformats.org/officeDocument/2006/relationships/hyperlink" Target="https://www.google.com/maps/d/u/0/edit?mid=1CyXwg_NzC7qWjU4GVF3Dr1nQxKDO-dAc&amp;ll=34.026711855115124%2C-118.03041754999998&amp;z=17" TargetMode="External"/><Relationship Id="rId232" Type="http://schemas.openxmlformats.org/officeDocument/2006/relationships/hyperlink" Target="https://www.google.com/maps/d/u/0/edit?mid=1CyXwg_NzC7qWjU4GVF3Dr1nQxKDO-dAc&amp;ll=34.11690814322725%2C-117.93642262953036&amp;z=17" TargetMode="External"/><Relationship Id="rId253" Type="http://schemas.openxmlformats.org/officeDocument/2006/relationships/hyperlink" Target="https://dpw.lacounty.gov/epd/rethinkla/recycle/recycle-bins-blue-what-goes-in.aspx" TargetMode="External"/><Relationship Id="rId274" Type="http://schemas.openxmlformats.org/officeDocument/2006/relationships/hyperlink" Target="http://www.burrtec.com/templates/files/what-can-be-recycled-english-spanish-2019.pdf" TargetMode="External"/><Relationship Id="rId295" Type="http://schemas.openxmlformats.org/officeDocument/2006/relationships/hyperlink" Target="https://www.valleyvistaservices.com/wp-content/uploads/2019/06/VVS-What-Goes-in-What-Cart-3-Languages-2.pdf" TargetMode="External"/><Relationship Id="rId309" Type="http://schemas.openxmlformats.org/officeDocument/2006/relationships/hyperlink" Target="https://mendorecycle.org/files/6_9_2018_Recycling_Dos_Donts.pdf" TargetMode="External"/><Relationship Id="rId27" Type="http://schemas.openxmlformats.org/officeDocument/2006/relationships/hyperlink" Target="https://www.burbankca.gov/departments/public-works/recycle-center" TargetMode="External"/><Relationship Id="rId48" Type="http://schemas.openxmlformats.org/officeDocument/2006/relationships/hyperlink" Target="https://www.youtube.com/watch?v=DSC7zV1JMtc" TargetMode="External"/><Relationship Id="rId69" Type="http://schemas.openxmlformats.org/officeDocument/2006/relationships/hyperlink" Target="https://sunnyvale.ca.gov/civicax/filebank/blobdload.aspx?blobid=25363" TargetMode="External"/><Relationship Id="rId113" Type="http://schemas.openxmlformats.org/officeDocument/2006/relationships/hyperlink" Target="https://giecdn.blob.core.windows.net/fileuploads/document/2019/09/16/excel%20list%20for%20print.pdf" TargetMode="External"/><Relationship Id="rId134" Type="http://schemas.openxmlformats.org/officeDocument/2006/relationships/hyperlink" Target="https://wastebits.com/locator/location/valley-environmental-services-recycling-facility" TargetMode="External"/><Relationship Id="rId320" Type="http://schemas.openxmlformats.org/officeDocument/2006/relationships/hyperlink" Target="https://www.milpitassanitation.com/residential/cartprogram/" TargetMode="External"/><Relationship Id="rId80" Type="http://schemas.openxmlformats.org/officeDocument/2006/relationships/hyperlink" Target="https://tracymaterialrecovery.com/" TargetMode="External"/><Relationship Id="rId155" Type="http://schemas.openxmlformats.org/officeDocument/2006/relationships/hyperlink" Target="https://www.cityofplacerville.org/recycling" TargetMode="External"/><Relationship Id="rId176" Type="http://schemas.openxmlformats.org/officeDocument/2006/relationships/hyperlink" Target="https://www.google.com/maps/d/u/0/edit?mid=1CyXwg_NzC7qWjU4GVF3Dr1nQxKDO-dAc&amp;ll=34.10730820325601%2C-117.95468277511596&amp;z=16" TargetMode="External"/><Relationship Id="rId197" Type="http://schemas.openxmlformats.org/officeDocument/2006/relationships/hyperlink" Target="https://www.google.com/maps/d/u/0/edit?mid=1CyXwg_NzC7qWjU4GVF3Dr1nQxKDO-dAc&amp;ll=36.303440605422736%2C-119.59741514999999&amp;z=17" TargetMode="External"/><Relationship Id="rId341" Type="http://schemas.openxmlformats.org/officeDocument/2006/relationships/hyperlink" Target="https://kernpublicworks.com/curbside-recycling-programs/" TargetMode="External"/><Relationship Id="rId201" Type="http://schemas.openxmlformats.org/officeDocument/2006/relationships/hyperlink" Target="https://www.google.com/maps/d/u/0/edit?mid=1CyXwg_NzC7qWjU4GVF3Dr1nQxKDO-dAc&amp;ll=36.70269411400331%2C-119.7902591&amp;z=17" TargetMode="External"/><Relationship Id="rId222" Type="http://schemas.openxmlformats.org/officeDocument/2006/relationships/hyperlink" Target="https://www.google.com/maps/d/u/0/edit?mid=1CyXwg_NzC7qWjU4GVF3Dr1nQxKDO-dAc&amp;ll=38.91886019864688%2C-120.00222419999999&amp;z=17" TargetMode="External"/><Relationship Id="rId243" Type="http://schemas.openxmlformats.org/officeDocument/2006/relationships/hyperlink" Target="https://www.google.com/maps/d/u/0/edit?mid=1CyXwg_NzC7qWjU4GVF3Dr1nQxKDO-dAc&amp;ll=37.87970453057946%2C-122.30509050000002&amp;z=17" TargetMode="External"/><Relationship Id="rId264" Type="http://schemas.openxmlformats.org/officeDocument/2006/relationships/hyperlink" Target="https://www.baldwinpark.com/trash-recycle/file" TargetMode="External"/><Relationship Id="rId285" Type="http://schemas.openxmlformats.org/officeDocument/2006/relationships/hyperlink" Target="https://www.cityofredding.org/departments/solid-waste/residential-customers/recycling" TargetMode="External"/><Relationship Id="rId17" Type="http://schemas.openxmlformats.org/officeDocument/2006/relationships/hyperlink" Target="http://www.burrtec.com/material-recovery" TargetMode="External"/><Relationship Id="rId38" Type="http://schemas.openxmlformats.org/officeDocument/2006/relationships/hyperlink" Target="https://www.advancedisposal.com/recycling-program" TargetMode="External"/><Relationship Id="rId59" Type="http://schemas.openxmlformats.org/officeDocument/2006/relationships/hyperlink" Target="http://www.midvalleydisposal.com/residential-" TargetMode="External"/><Relationship Id="rId103" Type="http://schemas.openxmlformats.org/officeDocument/2006/relationships/hyperlink" Target="https://www.cityofnapa.org/491/Napa-Recycling-and-Compost-Facility" TargetMode="External"/><Relationship Id="rId124" Type="http://schemas.openxmlformats.org/officeDocument/2006/relationships/hyperlink" Target="https://www.cityofpaloalto.org/civicax/filebank/documents/64988" TargetMode="External"/><Relationship Id="rId310" Type="http://schemas.openxmlformats.org/officeDocument/2006/relationships/hyperlink" Target="https://calmetservices.com/residential-services/" TargetMode="External"/><Relationship Id="rId70" Type="http://schemas.openxmlformats.org/officeDocument/2006/relationships/hyperlink" Target="http://local.republicservices.com/site/newby-island" TargetMode="External"/><Relationship Id="rId91" Type="http://schemas.openxmlformats.org/officeDocument/2006/relationships/hyperlink" Target="https://www.ci.richmond.ca.us/1709/Waste-Recycling-Compost-Services" TargetMode="External"/><Relationship Id="rId145" Type="http://schemas.openxmlformats.org/officeDocument/2006/relationships/hyperlink" Target="https://www.alamedacountyindustries.com/alameda/residentialrecyclingguide/" TargetMode="External"/><Relationship Id="rId166" Type="http://schemas.openxmlformats.org/officeDocument/2006/relationships/hyperlink" Target="https://www.google.com/maps/d/u/0/edit?mid=1CyXwg_NzC7qWjU4GVF3Dr1nQxKDO-dAc&amp;ll=34.17616958212939%2C-118.30884160000001&amp;z=17" TargetMode="External"/><Relationship Id="rId187" Type="http://schemas.openxmlformats.org/officeDocument/2006/relationships/hyperlink" Target="https://www.google.com/maps/d/u/0/edit?mid=1CyXwg_NzC7qWjU4GVF3Dr1nQxKDO-dAc&amp;ll=32.73887250955305%2C-117.0535677103974&amp;z=17" TargetMode="External"/><Relationship Id="rId331" Type="http://schemas.openxmlformats.org/officeDocument/2006/relationships/hyperlink" Target="http://www.uvds.com/Home/Recycling" TargetMode="External"/><Relationship Id="rId1" Type="http://schemas.openxmlformats.org/officeDocument/2006/relationships/hyperlink" Target="https://www.edcodisposal.com/lemon-grove/residential-waste-services/waste-pick-up/service-detail.php?service=3&amp;location=501" TargetMode="External"/><Relationship Id="rId212" Type="http://schemas.openxmlformats.org/officeDocument/2006/relationships/hyperlink" Target="https://www.google.com/maps/d/u/0/edit?mid=1CyXwg_NzC7qWjU4GVF3Dr1nQxKDO-dAc&amp;ll=33.71421309152002%2C-117.9958841&amp;z=17" TargetMode="External"/><Relationship Id="rId233" Type="http://schemas.openxmlformats.org/officeDocument/2006/relationships/hyperlink" Target="https://www.google.com/maps/d/u/0/edit?mid=1CyXwg_NzC7qWjU4GVF3Dr1nQxKDO-dAc&amp;ll=38.14564608507697%2C-121.2524639&amp;z=17" TargetMode="External"/><Relationship Id="rId254" Type="http://schemas.openxmlformats.org/officeDocument/2006/relationships/hyperlink" Target="https://www.google.com/maps/d/u/0/edit?mid=1CyXwg_NzC7qWjU4GVF3Dr1nQxKDO-dAc&amp;ll=34.13381995987115%2C-118.26351770000005&amp;z=17" TargetMode="External"/><Relationship Id="rId28" Type="http://schemas.openxmlformats.org/officeDocument/2006/relationships/hyperlink" Target="https://www.oxnard.org/environmentalresources/" TargetMode="External"/><Relationship Id="rId49" Type="http://schemas.openxmlformats.org/officeDocument/2006/relationships/hyperlink" Target="https://www.youtube.com/watch?v=QkOhfbTmvAg" TargetMode="External"/><Relationship Id="rId114" Type="http://schemas.openxmlformats.org/officeDocument/2006/relationships/hyperlink" Target="https://giecdn.blob.core.windows.net/fileuploads/document/2019/09/16/excel%20list%20for%20print.pdf" TargetMode="External"/><Relationship Id="rId275" Type="http://schemas.openxmlformats.org/officeDocument/2006/relationships/hyperlink" Target="http://www.burrtec.com/templates/files/what-can-be-recycled-english-spanish-2019.pdf" TargetMode="External"/><Relationship Id="rId296" Type="http://schemas.openxmlformats.org/officeDocument/2006/relationships/hyperlink" Target="https://www.valleyvistaservices.com/wp-content/uploads/2019/06/VVS-What-Goes-in-What-Cart-3-Languages-2.pdf" TargetMode="External"/><Relationship Id="rId300" Type="http://schemas.openxmlformats.org/officeDocument/2006/relationships/hyperlink" Target="https://pw.lacounty.gov/epd/rethinkla/recycle/recycle-what-is.aspx" TargetMode="External"/><Relationship Id="rId60" Type="http://schemas.openxmlformats.org/officeDocument/2006/relationships/hyperlink" Target="https://www.mrwmd.org/materials-recovery-facility/" TargetMode="External"/><Relationship Id="rId81" Type="http://schemas.openxmlformats.org/officeDocument/2006/relationships/hyperlink" Target="https://www.ci.tracy.ca.us/documents/Steps_for_recycling.pdf" TargetMode="External"/><Relationship Id="rId135" Type="http://schemas.openxmlformats.org/officeDocument/2006/relationships/hyperlink" Target="http://crrwasteservices.com/cities/california/imperial-county/city-of-el-centro/residents/" TargetMode="External"/><Relationship Id="rId156" Type="http://schemas.openxmlformats.org/officeDocument/2006/relationships/hyperlink" Target="https://resource-recycling.com/recycling/2017/04/05/mrf-month-athens-services-sun-valley-materials-recovery-facility/" TargetMode="External"/><Relationship Id="rId177" Type="http://schemas.openxmlformats.org/officeDocument/2006/relationships/hyperlink" Target="https://www.google.com/maps/d/u/0/edit?mid=1CyXwg_NzC7qWjU4GVF3Dr1nQxKDO-dAc&amp;ll=34.01571508017906%2C-118.22974990000002&amp;z=17" TargetMode="External"/><Relationship Id="rId198" Type="http://schemas.openxmlformats.org/officeDocument/2006/relationships/hyperlink" Target="https://www.google.com/maps/d/u/0/edit?mid=1CyXwg_NzC7qWjU4GVF3Dr1nQxKDO-dAc&amp;ll=34.43810028750475%2C-119.83885190000001&amp;z=17" TargetMode="External"/><Relationship Id="rId321" Type="http://schemas.openxmlformats.org/officeDocument/2006/relationships/hyperlink" Target="https://www.huntingtonbeachca.gov/files/users/public_works/FlyerWhattoRecycle.pdf" TargetMode="External"/><Relationship Id="rId342" Type="http://schemas.openxmlformats.org/officeDocument/2006/relationships/printerSettings" Target="../printerSettings/printerSettings7.bin"/><Relationship Id="rId202" Type="http://schemas.openxmlformats.org/officeDocument/2006/relationships/hyperlink" Target="https://www.google.com/maps/d/u/0/edit?mid=1CyXwg_NzC7qWjU4GVF3Dr1nQxKDO-dAc&amp;ll=36.58365371826201%2C-121.82555105&amp;z=17" TargetMode="External"/><Relationship Id="rId223" Type="http://schemas.openxmlformats.org/officeDocument/2006/relationships/hyperlink" Target="https://www.southtahoerefuse.com/" TargetMode="External"/><Relationship Id="rId244" Type="http://schemas.openxmlformats.org/officeDocument/2006/relationships/hyperlink" Target="https://www.google.com/maps/d/u/0/edit?mid=1CyXwg_NzC7qWjU4GVF3Dr1nQxKDO-dAc&amp;ll=36.973704618166124%2C-122.1052969&amp;z=17" TargetMode="External"/><Relationship Id="rId18" Type="http://schemas.openxmlformats.org/officeDocument/2006/relationships/hyperlink" Target="http://www.burrtec.com/templates/files/what-can-be-recycled-english-spanish-2019.pdf" TargetMode="External"/><Relationship Id="rId39" Type="http://schemas.openxmlformats.org/officeDocument/2006/relationships/hyperlink" Target="https://www.victorvilleca.gov/government/city-departments/community-services/trash-recycling/recycling/victor-valley-material-recovery-center" TargetMode="External"/><Relationship Id="rId265" Type="http://schemas.openxmlformats.org/officeDocument/2006/relationships/hyperlink" Target="https://www.sandiegocounty.gov/content/dam/sdc/dpw/SOLID_WASTE_PLANNING_and_RECYCLING/Files/RECYC%20brochure_no%20permit_1-30-19.pdf" TargetMode="External"/><Relationship Id="rId286" Type="http://schemas.openxmlformats.org/officeDocument/2006/relationships/hyperlink" Target="https://www.ci.colton.ca.us/DocumentCenter/View/3323/47-Resi-Srvc-Guide?bidId=" TargetMode="External"/><Relationship Id="rId50" Type="http://schemas.openxmlformats.org/officeDocument/2006/relationships/hyperlink" Target="http://www.kwrarecycles.net/" TargetMode="External"/><Relationship Id="rId104" Type="http://schemas.openxmlformats.org/officeDocument/2006/relationships/hyperlink" Target="https://www.cityofredding.org/departments/solid-waste/residential-customers/recycling" TargetMode="External"/><Relationship Id="rId125" Type="http://schemas.openxmlformats.org/officeDocument/2006/relationships/hyperlink" Target="https://www.edcodisposal.com/lemon-grove/recycling-information/" TargetMode="External"/><Relationship Id="rId146" Type="http://schemas.openxmlformats.org/officeDocument/2006/relationships/hyperlink" Target="http://www.eldoradodisposal.com/MRF.aspx" TargetMode="External"/><Relationship Id="rId167" Type="http://schemas.openxmlformats.org/officeDocument/2006/relationships/hyperlink" Target="https://www.google.com/maps/d/u/0/edit?mid=1CyXwg_NzC7qWjU4GVF3Dr1nQxKDO-dAc&amp;ll=34.02268241959233%2C-117.38325474999999&amp;z=17" TargetMode="External"/><Relationship Id="rId188" Type="http://schemas.openxmlformats.org/officeDocument/2006/relationships/hyperlink" Target="https://www.google.com/maps/d/u/0/edit?mid=1CyXwg_NzC7qWjU4GVF3Dr1nQxKDO-dAc&amp;ll=38.69974929760379%2C-120.81522670000001&amp;z=17" TargetMode="External"/><Relationship Id="rId311" Type="http://schemas.openxmlformats.org/officeDocument/2006/relationships/hyperlink" Target="https://penasdisposal.com/wp-content/uploads/2019/10/PDI_-Recycle-Flyer-2019-v1.pdf" TargetMode="External"/><Relationship Id="rId332" Type="http://schemas.openxmlformats.org/officeDocument/2006/relationships/hyperlink" Target="https://intwaste.calaverasgov.us/Portals/IntWaste/Documents/CW%20Generic%20Acceptable%20Unacceptable%20List%20.pdf" TargetMode="External"/><Relationship Id="rId71" Type="http://schemas.openxmlformats.org/officeDocument/2006/relationships/hyperlink" Target="https://www.milpitassanitation.com/wp-content/uploads/2017/09/MSI-RES-service-guide-2017.pdf" TargetMode="External"/><Relationship Id="rId92" Type="http://schemas.openxmlformats.org/officeDocument/2006/relationships/hyperlink" Target="https://www.republicservices.com/cms/documents/municipality/ca/contra-costa-county/comprehensive-recycling-guide.pdf" TargetMode="External"/><Relationship Id="rId213" Type="http://schemas.openxmlformats.org/officeDocument/2006/relationships/hyperlink" Target="https://www.google.com/maps/d/u/0/edit?mid=1CyXwg_NzC7qWjU4GVF3Dr1nQxKDO-dAc&amp;ll=38.14479339326275%2C-122.2526194&amp;z=17" TargetMode="External"/><Relationship Id="rId234" Type="http://schemas.openxmlformats.org/officeDocument/2006/relationships/hyperlink" Target="https://www.google.com/maps/d/u/0/edit?mid=1CyXwg_NzC7qWjU4GVF3Dr1nQxKDO-dAc&amp;ll=33.69803034199923%2C-117.82022528995057&amp;z=17" TargetMode="External"/><Relationship Id="rId2" Type="http://schemas.openxmlformats.org/officeDocument/2006/relationships/hyperlink" Target="https://www.allancompany.com/municipal" TargetMode="External"/><Relationship Id="rId29" Type="http://schemas.openxmlformats.org/officeDocument/2006/relationships/hyperlink" Target="https://www.oxnard.org/wp-content/uploads/2019/09/3ERD.Comm_.Re_.Flyer_.8.29.2019.pdf" TargetMode="External"/><Relationship Id="rId255" Type="http://schemas.openxmlformats.org/officeDocument/2006/relationships/hyperlink" Target="https://www.google.com/maps/d/u/0/edit?mid=1CyXwg_NzC7qWjU4GVF3Dr1nQxKDO-dAc&amp;ll=33.907895716365076%2C-118.1727045&amp;z=17" TargetMode="External"/><Relationship Id="rId276" Type="http://schemas.openxmlformats.org/officeDocument/2006/relationships/hyperlink" Target="https://www.co.fresno.ca.us/departments/public-works-planning/divisions-of-public-works-and-planning/resources-and-parks-division/recycling-and-solid-waste-disposal/residential-r" TargetMode="External"/><Relationship Id="rId297" Type="http://schemas.openxmlformats.org/officeDocument/2006/relationships/hyperlink" Target="https://www.greenwasteofpaloalto.com/sites/greenwasteofpaloalto.com/files/Detailed%20Material%20Guide.pdf" TargetMode="External"/><Relationship Id="rId40" Type="http://schemas.openxmlformats.org/officeDocument/2006/relationships/hyperlink" Target="https://www.victorvilleca.gov/government/city-departments/community-services/trash-recycling/recycling/curbside-recycling-guidlines" TargetMode="External"/><Relationship Id="rId115" Type="http://schemas.openxmlformats.org/officeDocument/2006/relationships/hyperlink" Target="https://giecdn.blob.core.windows.net/fileuploads/document/2019/09/16/excel%20list%20for%20print.pdf" TargetMode="External"/><Relationship Id="rId136" Type="http://schemas.openxmlformats.org/officeDocument/2006/relationships/hyperlink" Target="https://recyclingsimplified.com/recycling-basics/how-to-recycle-plastic/" TargetMode="External"/><Relationship Id="rId157" Type="http://schemas.openxmlformats.org/officeDocument/2006/relationships/hyperlink" Target="https://www.google.com/maps/d/u/0/edit?mid=1CyXwg_NzC7qWjU4GVF3Dr1nQxKDO-dAc&amp;ll=34.445782119976755%2C-117.29061904999998&amp;z=17" TargetMode="External"/><Relationship Id="rId178" Type="http://schemas.openxmlformats.org/officeDocument/2006/relationships/hyperlink" Target="https://www.google.com/maps/d/u/0/edit?mid=1CyXwg_NzC7qWjU4GVF3Dr1nQxKDO-dAc&amp;ll=34.223210471163824%2C-118.49709340000001&amp;z=17" TargetMode="External"/><Relationship Id="rId301" Type="http://schemas.openxmlformats.org/officeDocument/2006/relationships/hyperlink" Target="https://www.marborg.com/links/1915-collection-services/resources/7018-residential-recycle-services/" TargetMode="External"/><Relationship Id="rId322" Type="http://schemas.openxmlformats.org/officeDocument/2006/relationships/hyperlink" Target="http://ivrma.org/att_guide_en.html" TargetMode="External"/><Relationship Id="rId61" Type="http://schemas.openxmlformats.org/officeDocument/2006/relationships/hyperlink" Target="https://www.mrwmd.org/materials-recovery-facility/" TargetMode="External"/><Relationship Id="rId82" Type="http://schemas.openxmlformats.org/officeDocument/2006/relationships/hyperlink" Target="https://www.recology.com/recology-san-francisco/recycle-centralpier-96/" TargetMode="External"/><Relationship Id="rId199" Type="http://schemas.openxmlformats.org/officeDocument/2006/relationships/hyperlink" Target="https://www.google.com/maps/d/u/0/edit?mid=1CyXwg_NzC7qWjU4GVF3Dr1nQxKDO-dAc&amp;ll=37.95464381481561%2C-122.50580854999998&amp;z=17" TargetMode="External"/><Relationship Id="rId203" Type="http://schemas.openxmlformats.org/officeDocument/2006/relationships/hyperlink" Target="https://www.google.com/maps/d/u/0/edit?mid=1CyXwg_NzC7qWjU4GVF3Dr1nQxKDO-dAc&amp;ll=36.68630914099509%2C-119.75762958102175&amp;z=17" TargetMode="External"/><Relationship Id="rId19" Type="http://schemas.openxmlformats.org/officeDocument/2006/relationships/hyperlink" Target="http://www.burrtec.com/templates/files/what-can-be-recycled-english-spanish-2019.pdf" TargetMode="External"/><Relationship Id="rId224" Type="http://schemas.openxmlformats.org/officeDocument/2006/relationships/hyperlink" Target="https://storage.googleapis.com/wzukusers/user-31729324/documents/60526ad0cf024341972f523ba187d338/MX-M3570_20200416_161908.pdf" TargetMode="External"/><Relationship Id="rId245" Type="http://schemas.openxmlformats.org/officeDocument/2006/relationships/hyperlink" Target="https://www.google.com/maps/d/u/0/edit?mid=1CyXwg_NzC7qWjU4GVF3Dr1nQxKDO-dAc&amp;ll=35.2399040681818%2C-120.6517159&amp;z=17" TargetMode="External"/><Relationship Id="rId266" Type="http://schemas.openxmlformats.org/officeDocument/2006/relationships/hyperlink" Target="https://www.cityofwhittier.org/government/public-works/trash/recycling" TargetMode="External"/><Relationship Id="rId287" Type="http://schemas.openxmlformats.org/officeDocument/2006/relationships/hyperlink" Target="http://crrwasteservices.com/wp-content/files/residential.pdf" TargetMode="External"/><Relationship Id="rId30" Type="http://schemas.openxmlformats.org/officeDocument/2006/relationships/hyperlink" Target="http://www.cityfibers.com/about.html" TargetMode="External"/><Relationship Id="rId105" Type="http://schemas.openxmlformats.org/officeDocument/2006/relationships/hyperlink" Target="https://www.cityofredding.org/departments/solid-waste" TargetMode="External"/><Relationship Id="rId126" Type="http://schemas.openxmlformats.org/officeDocument/2006/relationships/hyperlink" Target="https://youtu.be/TomnkX7qIGQ" TargetMode="External"/><Relationship Id="rId147" Type="http://schemas.openxmlformats.org/officeDocument/2006/relationships/hyperlink" Target="https://www.cityofplacerville.org/recycling" TargetMode="External"/><Relationship Id="rId168" Type="http://schemas.openxmlformats.org/officeDocument/2006/relationships/hyperlink" Target="https://www.google.com/maps/d/u/0/edit?mid=1CyXwg_NzC7qWjU4GVF3Dr1nQxKDO-dAc&amp;ll=34.08161319173682%2C-117.26494684976807&amp;z=17" TargetMode="External"/><Relationship Id="rId312" Type="http://schemas.openxmlformats.org/officeDocument/2006/relationships/hyperlink" Target="https://ci.carson.ca.us/PublicWorks/SolidWaste.aspx" TargetMode="External"/><Relationship Id="rId333" Type="http://schemas.openxmlformats.org/officeDocument/2006/relationships/hyperlink" Target="https://www.iwma.com/what-to-do/curbside/" TargetMode="External"/><Relationship Id="rId51" Type="http://schemas.openxmlformats.org/officeDocument/2006/relationships/hyperlink" Target="https://www.countyofkings.com/home/showdocument?id=23555" TargetMode="External"/><Relationship Id="rId72" Type="http://schemas.openxmlformats.org/officeDocument/2006/relationships/hyperlink" Target="https://www.fremont-recycling.com/aboutus.html" TargetMode="External"/><Relationship Id="rId93" Type="http://schemas.openxmlformats.org/officeDocument/2006/relationships/hyperlink" Target="https://www.stocktonrecycles.com/residents/landfills-recycling-facilities/" TargetMode="External"/><Relationship Id="rId189" Type="http://schemas.openxmlformats.org/officeDocument/2006/relationships/hyperlink" Target="https://www.google.com/maps/d/u/0/edit?mid=1CyXwg_NzC7qWjU4GVF3Dr1nQxKDO-dAc&amp;ll=37.509502418174804%2C-121.98552023303527&amp;z=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epa.gov/sites/production/files/2019-11/documents/2016_and_2017_facts_and_figures_data_tables_0.pdf" TargetMode="External"/><Relationship Id="rId3" Type="http://schemas.openxmlformats.org/officeDocument/2006/relationships/hyperlink" Target="https://www.epa.gov/sites/production/files/2019-11/documents/2016_and_2017_facts_and_figures_data_tables_0.pdf" TargetMode="External"/><Relationship Id="rId7" Type="http://schemas.openxmlformats.org/officeDocument/2006/relationships/hyperlink" Target="https://www.epa.gov/sites/production/files/2019-11/documents/2016_and_2017_facts_and_figures_data_tables_0.pdf" TargetMode="External"/><Relationship Id="rId2" Type="http://schemas.openxmlformats.org/officeDocument/2006/relationships/hyperlink" Target="https://www.epa.gov/sites/production/files/2019-11/documents/2016_and_2017_facts_and_figures_data_tables_0.pdf" TargetMode="External"/><Relationship Id="rId1" Type="http://schemas.openxmlformats.org/officeDocument/2006/relationships/hyperlink" Target="https://www.epa.gov/sites/production/files/2019-11/documents/2016_and_2017_facts_and_figures_data_tables_0.pdf" TargetMode="External"/><Relationship Id="rId6" Type="http://schemas.openxmlformats.org/officeDocument/2006/relationships/hyperlink" Target="https://www.epa.gov/sites/production/files/2019-11/documents/2016_and_2017_facts_and_figures_data_tables_0.pdf" TargetMode="External"/><Relationship Id="rId5" Type="http://schemas.openxmlformats.org/officeDocument/2006/relationships/hyperlink" Target="https://www.epa.gov/sites/production/files/2019-11/documents/2016_and_2017_facts_and_figures_data_tables_0.pdf" TargetMode="External"/><Relationship Id="rId4" Type="http://schemas.openxmlformats.org/officeDocument/2006/relationships/hyperlink" Target="https://www.epa.gov/sites/production/files/2019-11/documents/2016_and_2017_facts_and_figures_data_tables_0.pdf" TargetMode="External"/><Relationship Id="rId9"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pa.gov/sites/production/files/2019-11/documents/2016_and_2017_facts_and_figures_data_tables_0.pdf" TargetMode="External"/><Relationship Id="rId13" Type="http://schemas.openxmlformats.org/officeDocument/2006/relationships/hyperlink" Target="https://www.epa.gov/sites/production/files/2019-11/documents/2016_and_2017_facts_and_figures_data_tables_0.pdf" TargetMode="External"/><Relationship Id="rId3" Type="http://schemas.openxmlformats.org/officeDocument/2006/relationships/hyperlink" Target="https://www.epa.gov/sites/production/files/2019-11/documents/2016_and_2017_facts_and_figures_data_tables_0.pdf" TargetMode="External"/><Relationship Id="rId7" Type="http://schemas.openxmlformats.org/officeDocument/2006/relationships/hyperlink" Target="https://www.epa.gov/sites/production/files/2019-11/documents/2016_and_2017_facts_and_figures_data_tables_0.pdf" TargetMode="External"/><Relationship Id="rId12" Type="http://schemas.openxmlformats.org/officeDocument/2006/relationships/hyperlink" Target="https://www.epa.gov/sites/production/files/2019-11/documents/2016_and_2017_facts_and_figures_data_tables_0.pdf" TargetMode="External"/><Relationship Id="rId2" Type="http://schemas.openxmlformats.org/officeDocument/2006/relationships/hyperlink" Target="https://www.epa.gov/sites/production/files/2019-11/documents/2016_and_2017_facts_and_figures_data_tables_0.pdf" TargetMode="External"/><Relationship Id="rId1" Type="http://schemas.openxmlformats.org/officeDocument/2006/relationships/hyperlink" Target="https://www.epa.gov/sites/production/files/2019-11/documents/2016_and_2017_facts_and_figures_data_tables_0.pdf" TargetMode="External"/><Relationship Id="rId6" Type="http://schemas.openxmlformats.org/officeDocument/2006/relationships/hyperlink" Target="https://www.epa.gov/sites/production/files/2019-11/documents/2016_and_2017_facts_and_figures_data_tables_0.pdf" TargetMode="External"/><Relationship Id="rId11" Type="http://schemas.openxmlformats.org/officeDocument/2006/relationships/hyperlink" Target="https://www.epa.gov/sites/production/files/2019-11/documents/2016_and_2017_facts_and_figures_data_tables_0.pdf" TargetMode="External"/><Relationship Id="rId5" Type="http://schemas.openxmlformats.org/officeDocument/2006/relationships/hyperlink" Target="https://www.epa.gov/sites/production/files/2019-11/documents/2016_and_2017_facts_and_figures_data_tables_0.pdf" TargetMode="External"/><Relationship Id="rId15" Type="http://schemas.openxmlformats.org/officeDocument/2006/relationships/printerSettings" Target="../printerSettings/printerSettings3.bin"/><Relationship Id="rId10" Type="http://schemas.openxmlformats.org/officeDocument/2006/relationships/hyperlink" Target="https://www.epa.gov/sites/production/files/2019-11/documents/2016_and_2017_facts_and_figures_data_tables_0.pdf" TargetMode="External"/><Relationship Id="rId4" Type="http://schemas.openxmlformats.org/officeDocument/2006/relationships/hyperlink" Target="https://www.epa.gov/sites/production/files/2019-11/documents/2016_and_2017_facts_and_figures_data_tables_0.pdf" TargetMode="External"/><Relationship Id="rId9" Type="http://schemas.openxmlformats.org/officeDocument/2006/relationships/hyperlink" Target="https://www.epa.gov/sites/production/files/2019-11/documents/2016_and_2017_facts_and_figures_data_tables_0.pdf" TargetMode="External"/><Relationship Id="rId14" Type="http://schemas.openxmlformats.org/officeDocument/2006/relationships/hyperlink" Target="https://www.epa.gov/sites/production/files/2019-11/documents/2016_and_2017_facts_and_figures_data_tables_0.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epa.gov/sites/production/files/2019-11/documents/2016_and_2017_facts_and_figures_data_tables_0.pdf" TargetMode="External"/><Relationship Id="rId18" Type="http://schemas.openxmlformats.org/officeDocument/2006/relationships/hyperlink" Target="https://www.epa.gov/sites/production/files/2019-11/documents/2016_and_2017_facts_and_figures_data_tables_0.pdf" TargetMode="External"/><Relationship Id="rId26" Type="http://schemas.openxmlformats.org/officeDocument/2006/relationships/hyperlink" Target="https://www.epa.gov/sites/production/files/2019-11/documents/2016_and_2017_facts_and_figures_data_tables_0.pdf" TargetMode="External"/><Relationship Id="rId39" Type="http://schemas.openxmlformats.org/officeDocument/2006/relationships/hyperlink" Target="https://www.epa.gov/sites/production/files/2019-11/documents/2016_and_2017_facts_and_figures_data_tables_0.pdf" TargetMode="External"/><Relationship Id="rId21" Type="http://schemas.openxmlformats.org/officeDocument/2006/relationships/hyperlink" Target="https://www.epa.gov/sites/production/files/2019-11/documents/2016_and_2017_facts_and_figures_data_tables_0.pdf" TargetMode="External"/><Relationship Id="rId34" Type="http://schemas.openxmlformats.org/officeDocument/2006/relationships/hyperlink" Target="https://www.epa.gov/sites/production/files/2019-11/documents/2016_and_2017_facts_and_figures_data_tables_0.pdf" TargetMode="External"/><Relationship Id="rId42" Type="http://schemas.openxmlformats.org/officeDocument/2006/relationships/hyperlink" Target="https://www.epa.gov/sites/production/files/2019-11/documents/2016_and_2017_facts_and_figures_data_tables_0.pdf" TargetMode="External"/><Relationship Id="rId47" Type="http://schemas.openxmlformats.org/officeDocument/2006/relationships/hyperlink" Target="https://www.epa.gov/sites/production/files/2019-11/documents/2016_and_2017_facts_and_figures_data_tables_0.pdf" TargetMode="External"/><Relationship Id="rId50" Type="http://schemas.openxmlformats.org/officeDocument/2006/relationships/hyperlink" Target="https://www.epa.gov/sites/production/files/2019-11/documents/2016_and_2017_facts_and_figures_data_tables_0.pdf" TargetMode="External"/><Relationship Id="rId55" Type="http://schemas.openxmlformats.org/officeDocument/2006/relationships/hyperlink" Target="https://www.epa.gov/sites/production/files/2019-11/documents/2016_and_2017_facts_and_figures_data_tables_0.pdf" TargetMode="External"/><Relationship Id="rId63" Type="http://schemas.openxmlformats.org/officeDocument/2006/relationships/drawing" Target="../drawings/drawing2.xml"/><Relationship Id="rId7" Type="http://schemas.openxmlformats.org/officeDocument/2006/relationships/hyperlink" Target="https://www.epa.gov/sites/production/files/2019-11/documents/2016_and_2017_facts_and_figures_data_tables_0.pdf" TargetMode="External"/><Relationship Id="rId2" Type="http://schemas.openxmlformats.org/officeDocument/2006/relationships/hyperlink" Target="https://resource-recycling.com/plastics/2018/12/11/data-sort-whats-at-stake-beyond-pet-and-hdpe-bottles/" TargetMode="External"/><Relationship Id="rId16" Type="http://schemas.openxmlformats.org/officeDocument/2006/relationships/hyperlink" Target="https://www.epa.gov/sites/production/files/2019-11/documents/2016_and_2017_facts_and_figures_data_tables_0.pdf" TargetMode="External"/><Relationship Id="rId20" Type="http://schemas.openxmlformats.org/officeDocument/2006/relationships/hyperlink" Target="https://www.epa.gov/sites/production/files/2019-11/documents/2016_and_2017_facts_and_figures_data_tables_0.pdf" TargetMode="External"/><Relationship Id="rId29" Type="http://schemas.openxmlformats.org/officeDocument/2006/relationships/hyperlink" Target="https://www.epa.gov/sites/production/files/2019-11/documents/2016_and_2017_facts_and_figures_data_tables_0.pdf" TargetMode="External"/><Relationship Id="rId41" Type="http://schemas.openxmlformats.org/officeDocument/2006/relationships/hyperlink" Target="https://www.epa.gov/sites/production/files/2019-11/documents/2016_and_2017_facts_and_figures_data_tables_0.pdf" TargetMode="External"/><Relationship Id="rId54" Type="http://schemas.openxmlformats.org/officeDocument/2006/relationships/hyperlink" Target="https://www.epa.gov/sites/production/files/2019-11/documents/2016_and_2017_facts_and_figures_data_tables_0.pdf" TargetMode="External"/><Relationship Id="rId62" Type="http://schemas.openxmlformats.org/officeDocument/2006/relationships/printerSettings" Target="../printerSettings/printerSettings4.bin"/><Relationship Id="rId1" Type="http://schemas.openxmlformats.org/officeDocument/2006/relationships/hyperlink" Target="https://resource-recycling.com/plastics/2018/12/11/data-sort-whats-at-stake-beyond-pet-and-hdpe-bottles/" TargetMode="External"/><Relationship Id="rId6" Type="http://schemas.openxmlformats.org/officeDocument/2006/relationships/hyperlink" Target="https://www.epa.gov/sites/production/files/2019-11/documents/2016_and_2017_facts_and_figures_data_tables_0.pdf" TargetMode="External"/><Relationship Id="rId11" Type="http://schemas.openxmlformats.org/officeDocument/2006/relationships/hyperlink" Target="https://www.epa.gov/sites/production/files/2019-11/documents/2016_and_2017_facts_and_figures_data_tables_0.pdf" TargetMode="External"/><Relationship Id="rId24" Type="http://schemas.openxmlformats.org/officeDocument/2006/relationships/hyperlink" Target="https://www.epa.gov/sites/production/files/2019-11/documents/2016_and_2017_facts_and_figures_data_tables_0.pdf" TargetMode="External"/><Relationship Id="rId32" Type="http://schemas.openxmlformats.org/officeDocument/2006/relationships/hyperlink" Target="https://www.epa.gov/sites/production/files/2019-11/documents/2016_and_2017_facts_and_figures_data_tables_0.pdf" TargetMode="External"/><Relationship Id="rId37" Type="http://schemas.openxmlformats.org/officeDocument/2006/relationships/hyperlink" Target="https://www.epa.gov/sites/production/files/2019-11/documents/2016_and_2017_facts_and_figures_data_tables_0.pdf" TargetMode="External"/><Relationship Id="rId40" Type="http://schemas.openxmlformats.org/officeDocument/2006/relationships/hyperlink" Target="https://www.epa.gov/sites/production/files/2019-11/documents/2016_and_2017_facts_and_figures_data_tables_0.pdf" TargetMode="External"/><Relationship Id="rId45" Type="http://schemas.openxmlformats.org/officeDocument/2006/relationships/hyperlink" Target="https://www.epa.gov/sites/production/files/2019-11/documents/2016_and_2017_facts_and_figures_data_tables_0.pdf" TargetMode="External"/><Relationship Id="rId53" Type="http://schemas.openxmlformats.org/officeDocument/2006/relationships/hyperlink" Target="https://www.epa.gov/sites/production/files/2019-11/documents/2016_and_2017_facts_and_figures_data_tables_0.pdf" TargetMode="External"/><Relationship Id="rId58" Type="http://schemas.openxmlformats.org/officeDocument/2006/relationships/hyperlink" Target="https://www.epa.gov/sites/production/files/2019-11/documents/2016_and_2017_facts_and_figures_data_tables_0.pdf" TargetMode="External"/><Relationship Id="rId5" Type="http://schemas.openxmlformats.org/officeDocument/2006/relationships/hyperlink" Target="https://www.epa.gov/sites/production/files/2019-11/documents/2016_and_2017_facts_and_figures_data_tables_0.pdf" TargetMode="External"/><Relationship Id="rId15" Type="http://schemas.openxmlformats.org/officeDocument/2006/relationships/hyperlink" Target="https://www.epa.gov/sites/production/files/2019-11/documents/2016_and_2017_facts_and_figures_data_tables_0.pdf" TargetMode="External"/><Relationship Id="rId23" Type="http://schemas.openxmlformats.org/officeDocument/2006/relationships/hyperlink" Target="https://www.epa.gov/sites/production/files/2019-11/documents/2016_and_2017_facts_and_figures_data_tables_0.pdf" TargetMode="External"/><Relationship Id="rId28" Type="http://schemas.openxmlformats.org/officeDocument/2006/relationships/hyperlink" Target="https://www.epa.gov/sites/production/files/2019-11/documents/2016_and_2017_facts_and_figures_data_tables_0.pdf" TargetMode="External"/><Relationship Id="rId36" Type="http://schemas.openxmlformats.org/officeDocument/2006/relationships/hyperlink" Target="https://www.epa.gov/sites/production/files/2019-11/documents/2016_and_2017_facts_and_figures_data_tables_0.pdf" TargetMode="External"/><Relationship Id="rId49" Type="http://schemas.openxmlformats.org/officeDocument/2006/relationships/hyperlink" Target="https://www.epa.gov/sites/production/files/2019-11/documents/2016_and_2017_facts_and_figures_data_tables_0.pdf" TargetMode="External"/><Relationship Id="rId57" Type="http://schemas.openxmlformats.org/officeDocument/2006/relationships/hyperlink" Target="https://www.epa.gov/sites/production/files/2019-11/documents/2016_and_2017_facts_and_figures_data_tables_0.pdf" TargetMode="External"/><Relationship Id="rId61" Type="http://schemas.openxmlformats.org/officeDocument/2006/relationships/hyperlink" Target="https://resource-recycling.com/plastics/2018/12/11/data-sort-whats-at-stake-beyond-pet-and-hdpe-bottles/" TargetMode="External"/><Relationship Id="rId10" Type="http://schemas.openxmlformats.org/officeDocument/2006/relationships/hyperlink" Target="https://www.epa.gov/sites/production/files/2019-11/documents/2016_and_2017_facts_and_figures_data_tables_0.pdf" TargetMode="External"/><Relationship Id="rId19" Type="http://schemas.openxmlformats.org/officeDocument/2006/relationships/hyperlink" Target="https://www.epa.gov/sites/production/files/2019-11/documents/2016_and_2017_facts_and_figures_data_tables_0.pdf" TargetMode="External"/><Relationship Id="rId31" Type="http://schemas.openxmlformats.org/officeDocument/2006/relationships/hyperlink" Target="https://www.epa.gov/sites/production/files/2019-11/documents/2016_and_2017_facts_and_figures_data_tables_0.pdf" TargetMode="External"/><Relationship Id="rId44" Type="http://schemas.openxmlformats.org/officeDocument/2006/relationships/hyperlink" Target="https://www.epa.gov/sites/production/files/2019-11/documents/2016_and_2017_facts_and_figures_data_tables_0.pdf" TargetMode="External"/><Relationship Id="rId52" Type="http://schemas.openxmlformats.org/officeDocument/2006/relationships/hyperlink" Target="https://www.epa.gov/sites/production/files/2019-11/documents/2016_and_2017_facts_and_figures_data_tables_0.pdf" TargetMode="External"/><Relationship Id="rId60" Type="http://schemas.openxmlformats.org/officeDocument/2006/relationships/hyperlink" Target="https://www.epa.gov/sites/production/files/2019-11/documents/2016_and_2017_facts_and_figures_data_tables_0.pdf" TargetMode="External"/><Relationship Id="rId4" Type="http://schemas.openxmlformats.org/officeDocument/2006/relationships/hyperlink" Target="https://www.epa.gov/sites/production/files/2019-11/documents/2016_and_2017_facts_and_figures_data_tables_0.pdf" TargetMode="External"/><Relationship Id="rId9" Type="http://schemas.openxmlformats.org/officeDocument/2006/relationships/hyperlink" Target="https://www.epa.gov/sites/production/files/2019-11/documents/2016_and_2017_facts_and_figures_data_tables_0.pdf" TargetMode="External"/><Relationship Id="rId14" Type="http://schemas.openxmlformats.org/officeDocument/2006/relationships/hyperlink" Target="https://www.epa.gov/sites/production/files/2019-11/documents/2016_and_2017_facts_and_figures_data_tables_0.pdf" TargetMode="External"/><Relationship Id="rId22" Type="http://schemas.openxmlformats.org/officeDocument/2006/relationships/hyperlink" Target="https://www.epa.gov/sites/production/files/2019-11/documents/2016_and_2017_facts_and_figures_data_tables_0.pdf" TargetMode="External"/><Relationship Id="rId27" Type="http://schemas.openxmlformats.org/officeDocument/2006/relationships/hyperlink" Target="https://www.epa.gov/sites/production/files/2019-11/documents/2016_and_2017_facts_and_figures_data_tables_0.pdf" TargetMode="External"/><Relationship Id="rId30" Type="http://schemas.openxmlformats.org/officeDocument/2006/relationships/hyperlink" Target="https://www.epa.gov/sites/production/files/2019-11/documents/2016_and_2017_facts_and_figures_data_tables_0.pdf" TargetMode="External"/><Relationship Id="rId35" Type="http://schemas.openxmlformats.org/officeDocument/2006/relationships/hyperlink" Target="https://www.epa.gov/sites/production/files/2019-11/documents/2016_and_2017_facts_and_figures_data_tables_0.pdf" TargetMode="External"/><Relationship Id="rId43" Type="http://schemas.openxmlformats.org/officeDocument/2006/relationships/hyperlink" Target="https://www.epa.gov/sites/production/files/2019-11/documents/2016_and_2017_facts_and_figures_data_tables_0.pdf" TargetMode="External"/><Relationship Id="rId48" Type="http://schemas.openxmlformats.org/officeDocument/2006/relationships/hyperlink" Target="https://www.epa.gov/sites/production/files/2019-11/documents/2016_and_2017_facts_and_figures_data_tables_0.pdf" TargetMode="External"/><Relationship Id="rId56" Type="http://schemas.openxmlformats.org/officeDocument/2006/relationships/hyperlink" Target="https://www.epa.gov/sites/production/files/2019-11/documents/2016_and_2017_facts_and_figures_data_tables_0.pdf" TargetMode="External"/><Relationship Id="rId8" Type="http://schemas.openxmlformats.org/officeDocument/2006/relationships/hyperlink" Target="https://www.epa.gov/sites/production/files/2019-11/documents/2016_and_2017_facts_and_figures_data_tables_0.pdf" TargetMode="External"/><Relationship Id="rId51" Type="http://schemas.openxmlformats.org/officeDocument/2006/relationships/hyperlink" Target="https://www.epa.gov/sites/production/files/2019-11/documents/2016_and_2017_facts_and_figures_data_tables_0.pdf" TargetMode="External"/><Relationship Id="rId3" Type="http://schemas.openxmlformats.org/officeDocument/2006/relationships/hyperlink" Target="https://www.epa.gov/sites/production/files/2019-11/documents/2016_and_2017_facts_and_figures_data_tables_0.pdf" TargetMode="External"/><Relationship Id="rId12" Type="http://schemas.openxmlformats.org/officeDocument/2006/relationships/hyperlink" Target="https://www.epa.gov/sites/production/files/2019-11/documents/2016_and_2017_facts_and_figures_data_tables_0.pdf" TargetMode="External"/><Relationship Id="rId17" Type="http://schemas.openxmlformats.org/officeDocument/2006/relationships/hyperlink" Target="https://www.epa.gov/sites/production/files/2019-11/documents/2016_and_2017_facts_and_figures_data_tables_0.pdf" TargetMode="External"/><Relationship Id="rId25" Type="http://schemas.openxmlformats.org/officeDocument/2006/relationships/hyperlink" Target="https://www.epa.gov/sites/production/files/2019-11/documents/2016_and_2017_facts_and_figures_data_tables_0.pdf" TargetMode="External"/><Relationship Id="rId33" Type="http://schemas.openxmlformats.org/officeDocument/2006/relationships/hyperlink" Target="https://www.epa.gov/sites/production/files/2019-11/documents/2016_and_2017_facts_and_figures_data_tables_0.pdf" TargetMode="External"/><Relationship Id="rId38" Type="http://schemas.openxmlformats.org/officeDocument/2006/relationships/hyperlink" Target="https://www.epa.gov/sites/production/files/2019-11/documents/2016_and_2017_facts_and_figures_data_tables_0.pdf" TargetMode="External"/><Relationship Id="rId46" Type="http://schemas.openxmlformats.org/officeDocument/2006/relationships/hyperlink" Target="https://www.epa.gov/sites/production/files/2019-11/documents/2016_and_2017_facts_and_figures_data_tables_0.pdf" TargetMode="External"/><Relationship Id="rId59" Type="http://schemas.openxmlformats.org/officeDocument/2006/relationships/hyperlink" Target="https://www.epa.gov/sites/production/files/2019-11/documents/2016_and_2017_facts_and_figures_data_tables_0.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california-demographics.com/marin-county-demographics" TargetMode="External"/><Relationship Id="rId21" Type="http://schemas.openxmlformats.org/officeDocument/2006/relationships/hyperlink" Target="https://www.california-demographics.com/monterey-county-demographics" TargetMode="External"/><Relationship Id="rId42" Type="http://schemas.openxmlformats.org/officeDocument/2006/relationships/hyperlink" Target="https://www.california-demographics.com/san-benito-county-demographics" TargetMode="External"/><Relationship Id="rId47" Type="http://schemas.openxmlformats.org/officeDocument/2006/relationships/hyperlink" Target="https://www.california-demographics.com/lassen-county-demographics" TargetMode="External"/><Relationship Id="rId63" Type="http://schemas.openxmlformats.org/officeDocument/2006/relationships/hyperlink" Target="https://wmr.saccounty.net/Documents/Brochure%20Curbside%20Collection%20Services%20Tri-fold%20Brochure%20REVISED%20FORMAT%2002-18-2020%20.pdf" TargetMode="External"/><Relationship Id="rId68" Type="http://schemas.openxmlformats.org/officeDocument/2006/relationships/hyperlink" Target="http://goldcoastrecycling.com/guidelines/" TargetMode="External"/><Relationship Id="rId84" Type="http://schemas.openxmlformats.org/officeDocument/2006/relationships/hyperlink" Target="https://www.cityofsantacruz.com/government/city-departments/public-works/resource-recovery-garbage-recycling-sweeping/landfill-resource-recovery-facility/recycling-center" TargetMode="External"/><Relationship Id="rId89" Type="http://schemas.openxmlformats.org/officeDocument/2006/relationships/hyperlink" Target="https://www.co.shasta.ca.us/docs/libraries/resource-management-docs/ces-docs/mandatory_commercial_recycling.pdf'%20originalAttribute=" TargetMode="External"/><Relationship Id="rId112" Type="http://schemas.openxmlformats.org/officeDocument/2006/relationships/hyperlink" Target="https://www.mariposacounty.org/1204/What-How-to-Recycle-at-the-Landfill" TargetMode="External"/><Relationship Id="rId16" Type="http://schemas.openxmlformats.org/officeDocument/2006/relationships/hyperlink" Target="https://www.california-demographics.com/stanislaus-county-demographics" TargetMode="External"/><Relationship Id="rId107" Type="http://schemas.openxmlformats.org/officeDocument/2006/relationships/hyperlink" Target="https://monocounty.ca.gov/sites/default/files/fileattachments/public_works_-_solid_waste/page/8587/mono_county_recycling_info.pdf" TargetMode="External"/><Relationship Id="rId11" Type="http://schemas.openxmlformats.org/officeDocument/2006/relationships/hyperlink" Target="https://www.california-demographics.com/kern-county-demographics" TargetMode="External"/><Relationship Id="rId24" Type="http://schemas.openxmlformats.org/officeDocument/2006/relationships/hyperlink" Target="https://www.california-demographics.com/merced-county-demographics" TargetMode="External"/><Relationship Id="rId32" Type="http://schemas.openxmlformats.org/officeDocument/2006/relationships/hyperlink" Target="https://www.california-demographics.com/madera-county-demographics" TargetMode="External"/><Relationship Id="rId37" Type="http://schemas.openxmlformats.org/officeDocument/2006/relationships/hyperlink" Target="https://www.california-demographics.com/sutter-county-demographics" TargetMode="External"/><Relationship Id="rId40" Type="http://schemas.openxmlformats.org/officeDocument/2006/relationships/hyperlink" Target="https://www.california-demographics.com/tehama-county-demographics" TargetMode="External"/><Relationship Id="rId45" Type="http://schemas.openxmlformats.org/officeDocument/2006/relationships/hyperlink" Target="https://www.california-demographics.com/siskiyou-county-demographics" TargetMode="External"/><Relationship Id="rId53" Type="http://schemas.openxmlformats.org/officeDocument/2006/relationships/hyperlink" Target="https://www.california-demographics.com/mariposa-county-demographics" TargetMode="External"/><Relationship Id="rId58" Type="http://schemas.openxmlformats.org/officeDocument/2006/relationships/hyperlink" Target="https://www.california-demographics.com/alpine-county-demographics" TargetMode="External"/><Relationship Id="rId66" Type="http://schemas.openxmlformats.org/officeDocument/2006/relationships/hyperlink" Target="https://cityrecycling.business.site/" TargetMode="External"/><Relationship Id="rId74" Type="http://schemas.openxmlformats.org/officeDocument/2006/relationships/hyperlink" Target="http://www.orangecoastcollege.edu/about_occ/recycling-center/Pages/default.aspx" TargetMode="External"/><Relationship Id="rId79" Type="http://schemas.openxmlformats.org/officeDocument/2006/relationships/hyperlink" Target="http://goldcoastrecycling.com/guidelines/" TargetMode="External"/><Relationship Id="rId87" Type="http://schemas.openxmlformats.org/officeDocument/2006/relationships/hyperlink" Target="http://www.buttecounty.net/recyclebutte" TargetMode="External"/><Relationship Id="rId102" Type="http://schemas.openxmlformats.org/officeDocument/2006/relationships/hyperlink" Target="https://candswaste.com/locations/california/lake-county/lake-county-transfer-station-recycling-center/" TargetMode="External"/><Relationship Id="rId110" Type="http://schemas.openxmlformats.org/officeDocument/2006/relationships/hyperlink" Target="https://www.countyofglenn.net/dept/public-works/solid-waste-recycling/curbside-recycling" TargetMode="External"/><Relationship Id="rId115" Type="http://schemas.openxmlformats.org/officeDocument/2006/relationships/hyperlink" Target="https://www.recology.com/recology-yuba-sutter/sorting-guides/" TargetMode="External"/><Relationship Id="rId5" Type="http://schemas.openxmlformats.org/officeDocument/2006/relationships/hyperlink" Target="https://www.california-demographics.com/san-bernardino-county-demographics" TargetMode="External"/><Relationship Id="rId61" Type="http://schemas.openxmlformats.org/officeDocument/2006/relationships/hyperlink" Target="https://www.cagliaenvironmental.com/IWS%20CAN%20IT%20BE%20RECYCLED%202020.pdf" TargetMode="External"/><Relationship Id="rId82" Type="http://schemas.openxmlformats.org/officeDocument/2006/relationships/hyperlink" Target="https://www.iwma.com/what-to-do/curbside/" TargetMode="External"/><Relationship Id="rId90" Type="http://schemas.openxmlformats.org/officeDocument/2006/relationships/hyperlink" Target="https://www.maderacounty.com/home/showdocument?id=326" TargetMode="External"/><Relationship Id="rId95" Type="http://schemas.openxmlformats.org/officeDocument/2006/relationships/hyperlink" Target="https://www.recology.com/recology-yuba-sutter/sorting-guides/" TargetMode="External"/><Relationship Id="rId19" Type="http://schemas.openxmlformats.org/officeDocument/2006/relationships/hyperlink" Target="https://www.california-demographics.com/solano-county-demographics" TargetMode="External"/><Relationship Id="rId14" Type="http://schemas.openxmlformats.org/officeDocument/2006/relationships/hyperlink" Target="https://www.california-demographics.com/san-mateo-county-demographics" TargetMode="External"/><Relationship Id="rId22" Type="http://schemas.openxmlformats.org/officeDocument/2006/relationships/hyperlink" Target="https://www.california-demographics.com/placer-county-demographics" TargetMode="External"/><Relationship Id="rId27" Type="http://schemas.openxmlformats.org/officeDocument/2006/relationships/hyperlink" Target="https://www.california-demographics.com/yolo-county-demographics" TargetMode="External"/><Relationship Id="rId30" Type="http://schemas.openxmlformats.org/officeDocument/2006/relationships/hyperlink" Target="https://www.california-demographics.com/imperial-county-demographics" TargetMode="External"/><Relationship Id="rId35" Type="http://schemas.openxmlformats.org/officeDocument/2006/relationships/hyperlink" Target="https://www.california-demographics.com/humboldt-county-demographics" TargetMode="External"/><Relationship Id="rId43" Type="http://schemas.openxmlformats.org/officeDocument/2006/relationships/hyperlink" Target="https://www.california-demographics.com/tuolumne-county-demographics" TargetMode="External"/><Relationship Id="rId48" Type="http://schemas.openxmlformats.org/officeDocument/2006/relationships/hyperlink" Target="https://www.california-demographics.com/glenn-county-demographics" TargetMode="External"/><Relationship Id="rId56" Type="http://schemas.openxmlformats.org/officeDocument/2006/relationships/hyperlink" Target="https://www.california-demographics.com/modoc-county-demographics" TargetMode="External"/><Relationship Id="rId64" Type="http://schemas.openxmlformats.org/officeDocument/2006/relationships/hyperlink" Target="https://www.alamedacountyindustries.com/alameda/whatbelongsintherecycling/" TargetMode="External"/><Relationship Id="rId69" Type="http://schemas.openxmlformats.org/officeDocument/2006/relationships/hyperlink" Target="https://lbre.stanford.edu/sites/lbre-production/files/pssi_recycling_center_guide.pdf" TargetMode="External"/><Relationship Id="rId77" Type="http://schemas.openxmlformats.org/officeDocument/2006/relationships/hyperlink" Target="https://www.recology.com/recology-san-francisco/what-goes-where/" TargetMode="External"/><Relationship Id="rId100" Type="http://schemas.openxmlformats.org/officeDocument/2006/relationships/hyperlink" Target="https://www.recology.com/recology-yuba-sutter/sorting-guides/" TargetMode="External"/><Relationship Id="rId105" Type="http://schemas.openxmlformats.org/officeDocument/2006/relationships/hyperlink" Target="https://intwaste.calaverasgov.us/Facilities/Avery-Transfer-Station" TargetMode="External"/><Relationship Id="rId113" Type="http://schemas.openxmlformats.org/officeDocument/2006/relationships/hyperlink" Target="https://candswaste.com/locations/nevada/inyo-county/drop-off-stations/" TargetMode="External"/><Relationship Id="rId8" Type="http://schemas.openxmlformats.org/officeDocument/2006/relationships/hyperlink" Target="https://www.california-demographics.com/sacramento-county-demographics" TargetMode="External"/><Relationship Id="rId51" Type="http://schemas.openxmlformats.org/officeDocument/2006/relationships/hyperlink" Target="https://www.california-demographics.com/plumas-county-demographics" TargetMode="External"/><Relationship Id="rId72" Type="http://schemas.openxmlformats.org/officeDocument/2006/relationships/hyperlink" Target="https://ucpnb.org/petaluma-recycling-center/petaluma-recycling-accepted-items/" TargetMode="External"/><Relationship Id="rId80" Type="http://schemas.openxmlformats.org/officeDocument/2006/relationships/hyperlink" Target="https://www.mrwmd.org/about/" TargetMode="External"/><Relationship Id="rId85" Type="http://schemas.openxmlformats.org/officeDocument/2006/relationships/hyperlink" Target="https://marinrecycling.com/" TargetMode="External"/><Relationship Id="rId93" Type="http://schemas.openxmlformats.org/officeDocument/2006/relationships/hyperlink" Target="http://www.hwma.net/erc" TargetMode="External"/><Relationship Id="rId98" Type="http://schemas.openxmlformats.org/officeDocument/2006/relationships/hyperlink" Target="http://www.co.modoc.ca.us/departments/waste_management.php" TargetMode="External"/><Relationship Id="rId3" Type="http://schemas.openxmlformats.org/officeDocument/2006/relationships/hyperlink" Target="https://www.california-demographics.com/orange-county-demographics" TargetMode="External"/><Relationship Id="rId12" Type="http://schemas.openxmlformats.org/officeDocument/2006/relationships/hyperlink" Target="https://www.california-demographics.com/san-francisco-county-demographics" TargetMode="External"/><Relationship Id="rId17" Type="http://schemas.openxmlformats.org/officeDocument/2006/relationships/hyperlink" Target="https://www.california-demographics.com/sonoma-county-demographics" TargetMode="External"/><Relationship Id="rId25" Type="http://schemas.openxmlformats.org/officeDocument/2006/relationships/hyperlink" Target="https://www.california-demographics.com/santa-cruz-county-demographics" TargetMode="External"/><Relationship Id="rId33" Type="http://schemas.openxmlformats.org/officeDocument/2006/relationships/hyperlink" Target="https://www.california-demographics.com/kings-county-demographics" TargetMode="External"/><Relationship Id="rId38" Type="http://schemas.openxmlformats.org/officeDocument/2006/relationships/hyperlink" Target="https://www.california-demographics.com/mendocino-county-demographics" TargetMode="External"/><Relationship Id="rId46" Type="http://schemas.openxmlformats.org/officeDocument/2006/relationships/hyperlink" Target="https://www.california-demographics.com/amador-county-demographics" TargetMode="External"/><Relationship Id="rId59" Type="http://schemas.openxmlformats.org/officeDocument/2006/relationships/hyperlink" Target="http://alpinecountyca.gov/index.aspx?NID=175" TargetMode="External"/><Relationship Id="rId67" Type="http://schemas.openxmlformats.org/officeDocument/2006/relationships/hyperlink" Target="http://riversiderecycles.com/items-we-accept" TargetMode="External"/><Relationship Id="rId103" Type="http://schemas.openxmlformats.org/officeDocument/2006/relationships/hyperlink" Target="https://www.cosb.us/home/showdocument?id=354" TargetMode="External"/><Relationship Id="rId108" Type="http://schemas.openxmlformats.org/officeDocument/2006/relationships/hyperlink" Target="http://aceswaste.com/transfer-stations/buena-vista-transfer-station/" TargetMode="External"/><Relationship Id="rId116" Type="http://schemas.openxmlformats.org/officeDocument/2006/relationships/printerSettings" Target="../printerSettings/printerSettings5.bin"/><Relationship Id="rId20" Type="http://schemas.openxmlformats.org/officeDocument/2006/relationships/hyperlink" Target="https://www.california-demographics.com/santa-barbara-county-demographics" TargetMode="External"/><Relationship Id="rId41" Type="http://schemas.openxmlformats.org/officeDocument/2006/relationships/hyperlink" Target="https://www.california-demographics.com/lake-county-demographics" TargetMode="External"/><Relationship Id="rId54" Type="http://schemas.openxmlformats.org/officeDocument/2006/relationships/hyperlink" Target="https://www.california-demographics.com/mono-county-demographics" TargetMode="External"/><Relationship Id="rId62" Type="http://schemas.openxmlformats.org/officeDocument/2006/relationships/hyperlink" Target="http://ca-elcerrito.civicplus.com/952/Drop-Off-Materials-Accepted" TargetMode="External"/><Relationship Id="rId70" Type="http://schemas.openxmlformats.org/officeDocument/2006/relationships/hyperlink" Target="https://tokayrecycling.com/accept/" TargetMode="External"/><Relationship Id="rId75" Type="http://schemas.openxmlformats.org/officeDocument/2006/relationships/hyperlink" Target="https://www.sandiego.gov/environmental-services/recycling/centers/miramarrecycle" TargetMode="External"/><Relationship Id="rId83" Type="http://schemas.openxmlformats.org/officeDocument/2006/relationships/hyperlink" Target="https://mcrwma.org/171/Recycling-Guide" TargetMode="External"/><Relationship Id="rId88" Type="http://schemas.openxmlformats.org/officeDocument/2006/relationships/hyperlink" Target="https://www.edcgov.us/Government/emd/solidwaste/documents/Recycle%20Guide.pdf" TargetMode="External"/><Relationship Id="rId91" Type="http://schemas.openxmlformats.org/officeDocument/2006/relationships/hyperlink" Target="https://www.countyofkings.com/home/showdocument?id=23555" TargetMode="External"/><Relationship Id="rId96" Type="http://schemas.openxmlformats.org/officeDocument/2006/relationships/hyperlink" Target="https://mendorecycle.org/files/6_9_2018_Recycling_Dos_Donts.pdf" TargetMode="External"/><Relationship Id="rId111" Type="http://schemas.openxmlformats.org/officeDocument/2006/relationships/hyperlink" Target="http://recycledelnorte.ca.gov/wp-content/uploads/2017/02/RDN-Recycle-Flyer-HR-2-8-17.pdf" TargetMode="External"/><Relationship Id="rId1" Type="http://schemas.openxmlformats.org/officeDocument/2006/relationships/hyperlink" Target="https://www.california-demographics.com/los-angeles-county-demographics" TargetMode="External"/><Relationship Id="rId6" Type="http://schemas.openxmlformats.org/officeDocument/2006/relationships/hyperlink" Target="https://www.california-demographics.com/santa-clara-county-demographics" TargetMode="External"/><Relationship Id="rId15" Type="http://schemas.openxmlformats.org/officeDocument/2006/relationships/hyperlink" Target="https://www.california-demographics.com/san-joaquin-county-demographics" TargetMode="External"/><Relationship Id="rId23" Type="http://schemas.openxmlformats.org/officeDocument/2006/relationships/hyperlink" Target="https://www.california-demographics.com/san-luis-obispo-county-demographics" TargetMode="External"/><Relationship Id="rId28" Type="http://schemas.openxmlformats.org/officeDocument/2006/relationships/hyperlink" Target="https://www.california-demographics.com/butte-county-demographics" TargetMode="External"/><Relationship Id="rId36" Type="http://schemas.openxmlformats.org/officeDocument/2006/relationships/hyperlink" Target="https://www.california-demographics.com/nevada-county-demographics" TargetMode="External"/><Relationship Id="rId49" Type="http://schemas.openxmlformats.org/officeDocument/2006/relationships/hyperlink" Target="https://www.california-demographics.com/del-norte-county-demographics" TargetMode="External"/><Relationship Id="rId57" Type="http://schemas.openxmlformats.org/officeDocument/2006/relationships/hyperlink" Target="https://www.california-demographics.com/sierra-county-demographics" TargetMode="External"/><Relationship Id="rId106" Type="http://schemas.openxmlformats.org/officeDocument/2006/relationships/hyperlink" Target="https://www.co.siskiyou.ca.us/sites/default/files/fileattachments/general_services/page/5191/sw-20161012_recyclingguide.pdf" TargetMode="External"/><Relationship Id="rId114" Type="http://schemas.openxmlformats.org/officeDocument/2006/relationships/hyperlink" Target="https://www.plumascounty.us/2452/Residential-Recycling" TargetMode="External"/><Relationship Id="rId10" Type="http://schemas.openxmlformats.org/officeDocument/2006/relationships/hyperlink" Target="https://www.california-demographics.com/fresno-county-demographics" TargetMode="External"/><Relationship Id="rId31" Type="http://schemas.openxmlformats.org/officeDocument/2006/relationships/hyperlink" Target="https://www.california-demographics.com/shasta-county-demographics" TargetMode="External"/><Relationship Id="rId44" Type="http://schemas.openxmlformats.org/officeDocument/2006/relationships/hyperlink" Target="https://www.california-demographics.com/calaveras-county-demographics" TargetMode="External"/><Relationship Id="rId52" Type="http://schemas.openxmlformats.org/officeDocument/2006/relationships/hyperlink" Target="https://www.california-demographics.com/inyo-county-demographics" TargetMode="External"/><Relationship Id="rId60" Type="http://schemas.openxmlformats.org/officeDocument/2006/relationships/hyperlink" Target="https://kernpublicworks.com/drop-off-recycling/" TargetMode="External"/><Relationship Id="rId65" Type="http://schemas.openxmlformats.org/officeDocument/2006/relationships/hyperlink" Target="https://sunnyvale.ca.gov/property/recycling/getrid/center.htm" TargetMode="External"/><Relationship Id="rId73" Type="http://schemas.openxmlformats.org/officeDocument/2006/relationships/hyperlink" Target="http://workforcepsw.com/home/recycling" TargetMode="External"/><Relationship Id="rId78" Type="http://schemas.openxmlformats.org/officeDocument/2006/relationships/hyperlink" Target="https://www.recology.com/recology-vacaville-solano/" TargetMode="External"/><Relationship Id="rId81" Type="http://schemas.openxmlformats.org/officeDocument/2006/relationships/hyperlink" Target="https://www.wpwma.ca.gov/our-facility/area-hours-location/" TargetMode="External"/><Relationship Id="rId86" Type="http://schemas.openxmlformats.org/officeDocument/2006/relationships/hyperlink" Target="https://www.yolocounty.org/home/showdocument?id=8620" TargetMode="External"/><Relationship Id="rId94" Type="http://schemas.openxmlformats.org/officeDocument/2006/relationships/hyperlink" Target="https://www.wm.com/location/california/nevada_county/recycling/index.jsp" TargetMode="External"/><Relationship Id="rId99" Type="http://schemas.openxmlformats.org/officeDocument/2006/relationships/hyperlink" Target="https://www.trinitycounty.org/sites/default/files/Solid_Waste/documents/2019%20SingleStream_Acceptable_Unacceptible_List-1.pdf" TargetMode="External"/><Relationship Id="rId101" Type="http://schemas.openxmlformats.org/officeDocument/2006/relationships/hyperlink" Target="http://www.co.tehama.ca.us/images/stories/landfill/A-Z%20Recycling%20Guide%202015.pdf" TargetMode="External"/><Relationship Id="rId4" Type="http://schemas.openxmlformats.org/officeDocument/2006/relationships/hyperlink" Target="https://www.california-demographics.com/riverside-county-demographics" TargetMode="External"/><Relationship Id="rId9" Type="http://schemas.openxmlformats.org/officeDocument/2006/relationships/hyperlink" Target="https://www.california-demographics.com/contra-costa-county-demographics" TargetMode="External"/><Relationship Id="rId13" Type="http://schemas.openxmlformats.org/officeDocument/2006/relationships/hyperlink" Target="https://www.california-demographics.com/ventura-county-demographics" TargetMode="External"/><Relationship Id="rId18" Type="http://schemas.openxmlformats.org/officeDocument/2006/relationships/hyperlink" Target="https://www.california-demographics.com/tulare-county-demographics" TargetMode="External"/><Relationship Id="rId39" Type="http://schemas.openxmlformats.org/officeDocument/2006/relationships/hyperlink" Target="https://www.california-demographics.com/yuba-county-demographics" TargetMode="External"/><Relationship Id="rId109" Type="http://schemas.openxmlformats.org/officeDocument/2006/relationships/hyperlink" Target="https://candswaste.com/wp-content/uploads/2018/05/Lassen_Recycling_Guide_Residential.pdf" TargetMode="External"/><Relationship Id="rId34" Type="http://schemas.openxmlformats.org/officeDocument/2006/relationships/hyperlink" Target="https://www.california-demographics.com/napa-county-demographics" TargetMode="External"/><Relationship Id="rId50" Type="http://schemas.openxmlformats.org/officeDocument/2006/relationships/hyperlink" Target="https://www.california-demographics.com/colusa-county-demographics" TargetMode="External"/><Relationship Id="rId55" Type="http://schemas.openxmlformats.org/officeDocument/2006/relationships/hyperlink" Target="https://www.california-demographics.com/trinity-county-demographics" TargetMode="External"/><Relationship Id="rId76" Type="http://schemas.openxmlformats.org/officeDocument/2006/relationships/hyperlink" Target="https://www.burbankca.gov/home/showdocument?id=50078" TargetMode="External"/><Relationship Id="rId97" Type="http://schemas.openxmlformats.org/officeDocument/2006/relationships/hyperlink" Target="https://sierracounty.ca.gov/DocumentCenter/View/295/Commingled-Recycling-at-Landfill-and-Transfer-Sites?bidId=" TargetMode="External"/><Relationship Id="rId104" Type="http://schemas.openxmlformats.org/officeDocument/2006/relationships/hyperlink" Target="https://www.tuolumnecounty.ca.gov/DocumentCenter/View/11110/Commingled-Recycling-in-Tuolumne-County" TargetMode="External"/><Relationship Id="rId7" Type="http://schemas.openxmlformats.org/officeDocument/2006/relationships/hyperlink" Target="https://www.california-demographics.com/alameda-county-demographics" TargetMode="External"/><Relationship Id="rId71" Type="http://schemas.openxmlformats.org/officeDocument/2006/relationships/hyperlink" Target="https://www.cityofgustine.com/pview.aspx?id=35354" TargetMode="External"/><Relationship Id="rId92" Type="http://schemas.openxmlformats.org/officeDocument/2006/relationships/hyperlink" Target="https://naparecycling.com/what-to-do/curbside/" TargetMode="External"/><Relationship Id="rId2" Type="http://schemas.openxmlformats.org/officeDocument/2006/relationships/hyperlink" Target="https://www.california-demographics.com/san-diego-county-demographics" TargetMode="External"/><Relationship Id="rId29" Type="http://schemas.openxmlformats.org/officeDocument/2006/relationships/hyperlink" Target="https://www.california-demographics.com/el-dorado-county-demographic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calrecycle.ca.gov/bevcontainer/scrapvalu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pa.gov/sites/production/files/2019-11/documents/2016_and_2017_facts_and_figures_data_tables_0.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astbeachcleanup.org/California" TargetMode="External"/><Relationship Id="rId1" Type="http://schemas.openxmlformats.org/officeDocument/2006/relationships/hyperlink" Target="https://www.google.com/maps/d/u/0/edit?mid=1CyXwg_NzC7qWjU4GVF3Dr1nQxKDO-dAc&amp;ll=34.24119706729551%2C-117.83328580000001&amp;z=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Normal="100" workbookViewId="0">
      <selection activeCell="F10" sqref="F10"/>
    </sheetView>
  </sheetViews>
  <sheetFormatPr defaultRowHeight="15" x14ac:dyDescent="0.25"/>
  <cols>
    <col min="6" max="6" width="9.140625" customWidth="1"/>
  </cols>
  <sheetData>
    <row r="1" spans="1:6" x14ac:dyDescent="0.25">
      <c r="A1" t="s">
        <v>808</v>
      </c>
      <c r="E1" t="s">
        <v>809</v>
      </c>
    </row>
    <row r="2" spans="1:6" ht="21" x14ac:dyDescent="0.35">
      <c r="A2" s="163" t="s">
        <v>535</v>
      </c>
    </row>
    <row r="3" spans="1:6" ht="14.1" customHeight="1" x14ac:dyDescent="0.35">
      <c r="A3" s="163"/>
    </row>
    <row r="4" spans="1:6" x14ac:dyDescent="0.25">
      <c r="A4" t="s">
        <v>425</v>
      </c>
    </row>
    <row r="5" spans="1:6" x14ac:dyDescent="0.25">
      <c r="A5" t="s">
        <v>660</v>
      </c>
    </row>
    <row r="6" spans="1:6" x14ac:dyDescent="0.25">
      <c r="A6" t="s">
        <v>806</v>
      </c>
    </row>
    <row r="7" spans="1:6" ht="15.75" thickBot="1" x14ac:dyDescent="0.3"/>
    <row r="8" spans="1:6" ht="48" customHeight="1" thickBot="1" x14ac:dyDescent="0.3">
      <c r="A8" s="451" t="s">
        <v>426</v>
      </c>
      <c r="B8" s="452"/>
      <c r="C8" s="452"/>
      <c r="D8" s="452"/>
      <c r="E8" s="452"/>
      <c r="F8" s="453"/>
    </row>
    <row r="9" spans="1:6" x14ac:dyDescent="0.25">
      <c r="A9" s="164"/>
    </row>
    <row r="10" spans="1:6" x14ac:dyDescent="0.25">
      <c r="A10" s="164"/>
    </row>
    <row r="11" spans="1:6" x14ac:dyDescent="0.25">
      <c r="A11" s="164"/>
    </row>
    <row r="12" spans="1:6" x14ac:dyDescent="0.25">
      <c r="A12" s="164"/>
    </row>
    <row r="13" spans="1:6" x14ac:dyDescent="0.25">
      <c r="A13" s="164"/>
    </row>
    <row r="14" spans="1:6" x14ac:dyDescent="0.25">
      <c r="A14" s="164"/>
    </row>
    <row r="15" spans="1:6" x14ac:dyDescent="0.25">
      <c r="A15" s="164"/>
    </row>
    <row r="16" spans="1:6" x14ac:dyDescent="0.25">
      <c r="A16" s="164"/>
    </row>
    <row r="17" spans="1:1" x14ac:dyDescent="0.25">
      <c r="A17" s="164"/>
    </row>
    <row r="18" spans="1:1" x14ac:dyDescent="0.25">
      <c r="A18" s="164"/>
    </row>
    <row r="19" spans="1:1" x14ac:dyDescent="0.25">
      <c r="A19" s="164"/>
    </row>
    <row r="20" spans="1:1" x14ac:dyDescent="0.25">
      <c r="A20" s="164"/>
    </row>
    <row r="21" spans="1:1" x14ac:dyDescent="0.25">
      <c r="A21" s="164"/>
    </row>
    <row r="22" spans="1:1" x14ac:dyDescent="0.25">
      <c r="A22" s="164"/>
    </row>
    <row r="23" spans="1:1" x14ac:dyDescent="0.25">
      <c r="A23" s="164"/>
    </row>
    <row r="24" spans="1:1" x14ac:dyDescent="0.25">
      <c r="A24" s="164"/>
    </row>
    <row r="25" spans="1:1" x14ac:dyDescent="0.25">
      <c r="A25" s="164"/>
    </row>
    <row r="26" spans="1:1" x14ac:dyDescent="0.25">
      <c r="A26" s="164"/>
    </row>
    <row r="27" spans="1:1" x14ac:dyDescent="0.25">
      <c r="A27" s="164"/>
    </row>
    <row r="28" spans="1:1" x14ac:dyDescent="0.25">
      <c r="A28" s="164"/>
    </row>
    <row r="29" spans="1:1" x14ac:dyDescent="0.25">
      <c r="A29" s="164"/>
    </row>
    <row r="30" spans="1:1" x14ac:dyDescent="0.25">
      <c r="A30" s="164"/>
    </row>
    <row r="31" spans="1:1" x14ac:dyDescent="0.25">
      <c r="A31" s="164"/>
    </row>
    <row r="32" spans="1:1" x14ac:dyDescent="0.25">
      <c r="A32" s="164"/>
    </row>
    <row r="33" spans="1:1" x14ac:dyDescent="0.25">
      <c r="A33" s="164"/>
    </row>
    <row r="34" spans="1:1" x14ac:dyDescent="0.25">
      <c r="A34" s="164"/>
    </row>
    <row r="35" spans="1:1" x14ac:dyDescent="0.25">
      <c r="A35" s="164"/>
    </row>
    <row r="36" spans="1:1" x14ac:dyDescent="0.25">
      <c r="A36" s="164"/>
    </row>
    <row r="37" spans="1:1" x14ac:dyDescent="0.25">
      <c r="A37" s="164"/>
    </row>
    <row r="38" spans="1:1" x14ac:dyDescent="0.25">
      <c r="A38" s="164"/>
    </row>
    <row r="39" spans="1:1" x14ac:dyDescent="0.25">
      <c r="A39" s="164"/>
    </row>
    <row r="40" spans="1:1" x14ac:dyDescent="0.25">
      <c r="A40" s="164"/>
    </row>
  </sheetData>
  <sheetProtection algorithmName="SHA-512" hashValue="GRjK5ZzDhON7vvKke/JlhTRvMlvTrAF6RlIlkzLm68jxNkoUZS7wBLpt3TLgEkftIVboBZgtMaRv8bw/KDVQCA==" saltValue="M0ky7cyBqAV3PATnR5XKxQ==" spinCount="100000" sheet="1" objects="1" scenarios="1" selectLockedCells="1" selectUnlockedCells="1"/>
  <mergeCells count="1">
    <mergeCell ref="A8:F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97"/>
  <sheetViews>
    <sheetView topLeftCell="A4" zoomScale="50" zoomScaleNormal="50" workbookViewId="0">
      <pane ySplit="1" topLeftCell="A56" activePane="bottomLeft" state="frozen"/>
      <selection activeCell="AC14" sqref="AC14:AD15"/>
      <selection pane="bottomLeft" activeCell="H61" sqref="H61"/>
    </sheetView>
  </sheetViews>
  <sheetFormatPr defaultRowHeight="15" x14ac:dyDescent="0.25"/>
  <cols>
    <col min="1" max="1" width="5.42578125" customWidth="1"/>
    <col min="2" max="2" width="23.85546875" customWidth="1"/>
    <col min="3" max="3" width="13.5703125" customWidth="1"/>
    <col min="4" max="4" width="8.85546875" customWidth="1"/>
    <col min="5" max="5" width="19.85546875" customWidth="1"/>
    <col min="6" max="6" width="14.140625" customWidth="1"/>
    <col min="7" max="7" width="14.42578125" customWidth="1"/>
    <col min="8" max="8" width="12.140625" customWidth="1"/>
    <col min="9" max="11" width="24.140625" customWidth="1"/>
    <col min="12" max="12" width="21.140625" style="17" customWidth="1"/>
    <col min="13" max="13" width="19.28515625" customWidth="1"/>
    <col min="14" max="15" width="24" customWidth="1"/>
    <col min="16" max="16" width="15.140625" customWidth="1"/>
    <col min="17" max="18" width="24" customWidth="1"/>
    <col min="19" max="19" width="16.140625" customWidth="1"/>
    <col min="20" max="20" width="24" customWidth="1"/>
    <col min="21" max="21" width="14.42578125" customWidth="1"/>
    <col min="22" max="22" width="17.140625" customWidth="1"/>
    <col min="23" max="23" width="24" customWidth="1"/>
    <col min="24" max="24" width="20.5703125" customWidth="1"/>
    <col min="25" max="25" width="18.5703125" customWidth="1"/>
    <col min="26" max="26" width="21.140625" customWidth="1"/>
    <col min="27" max="27" width="18.7109375" customWidth="1"/>
    <col min="28" max="28" width="19.5703125" customWidth="1"/>
    <col min="29" max="29" width="15.42578125" customWidth="1"/>
    <col min="30" max="30" width="14.140625" customWidth="1"/>
    <col min="31" max="31" width="18.140625" customWidth="1"/>
    <col min="32" max="32" width="24" customWidth="1"/>
    <col min="33" max="33" width="21.85546875" customWidth="1"/>
    <col min="34" max="34" width="12.85546875" customWidth="1"/>
    <col min="35" max="35" width="16.5703125" customWidth="1"/>
    <col min="36" max="37" width="24" customWidth="1"/>
    <col min="38" max="38" width="13.5703125" customWidth="1"/>
    <col min="39" max="39" width="11.85546875" customWidth="1"/>
    <col min="40" max="40" width="13.5703125" customWidth="1"/>
    <col min="41" max="41" width="12.85546875" customWidth="1"/>
    <col min="42" max="42" width="15.7109375" customWidth="1"/>
    <col min="43" max="43" width="23" customWidth="1"/>
    <col min="44" max="44" width="14.140625" customWidth="1"/>
    <col min="45" max="45" width="16.85546875" customWidth="1"/>
    <col min="46" max="46" width="14.85546875" customWidth="1"/>
    <col min="47" max="47" width="21.140625" customWidth="1"/>
    <col min="48" max="48" width="17" customWidth="1"/>
    <col min="49" max="49" width="18.5703125" customWidth="1"/>
    <col min="50" max="50" width="15" customWidth="1"/>
    <col min="51" max="51" width="17.42578125" customWidth="1"/>
    <col min="52" max="52" width="19.42578125" customWidth="1"/>
    <col min="53" max="53" width="12.42578125" customWidth="1"/>
    <col min="54" max="54" width="16.85546875" customWidth="1"/>
    <col min="55" max="55" width="14.28515625" customWidth="1"/>
    <col min="56" max="56" width="16.140625" customWidth="1"/>
    <col min="57" max="58" width="13.140625" customWidth="1"/>
    <col min="59" max="59" width="17.140625" customWidth="1"/>
    <col min="60" max="60" width="17.42578125" customWidth="1"/>
    <col min="61" max="61" width="16.42578125" customWidth="1"/>
    <col min="62" max="62" width="14.28515625" customWidth="1"/>
    <col min="63" max="63" width="17.42578125" customWidth="1"/>
    <col min="64" max="64" width="19.85546875" customWidth="1"/>
    <col min="65" max="65" width="18.42578125" customWidth="1"/>
    <col min="66" max="66" width="14.140625" customWidth="1"/>
    <col min="67" max="67" width="14.42578125" customWidth="1"/>
    <col min="68" max="68" width="14.85546875" customWidth="1"/>
    <col min="69" max="69" width="15.140625" customWidth="1"/>
  </cols>
  <sheetData>
    <row r="1" spans="2:69" ht="29.25" thickBot="1" x14ac:dyDescent="0.5">
      <c r="B1" s="472" t="s">
        <v>0</v>
      </c>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row>
    <row r="2" spans="2:69" ht="29.25" thickBot="1" x14ac:dyDescent="0.5">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row>
    <row r="3" spans="2:69" ht="29.25" thickBot="1" x14ac:dyDescent="0.5">
      <c r="B3" s="23"/>
      <c r="C3" s="23"/>
      <c r="D3" s="23"/>
      <c r="E3" s="23"/>
      <c r="F3" s="23"/>
      <c r="G3" s="23"/>
      <c r="H3" s="23"/>
      <c r="I3" s="23"/>
      <c r="J3" s="23"/>
      <c r="K3" s="23"/>
      <c r="L3" s="487" t="s">
        <v>363</v>
      </c>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9" t="s">
        <v>362</v>
      </c>
      <c r="AQ3" s="490"/>
      <c r="AR3" s="490"/>
      <c r="AS3" s="490"/>
      <c r="AT3" s="490"/>
      <c r="AU3" s="490"/>
      <c r="AV3" s="490"/>
      <c r="AW3" s="490"/>
      <c r="AX3" s="490"/>
      <c r="AY3" s="490"/>
      <c r="AZ3" s="490"/>
      <c r="BA3" s="490"/>
      <c r="BB3" s="490"/>
      <c r="BC3" s="490"/>
      <c r="BD3" s="490"/>
      <c r="BE3" s="490"/>
      <c r="BF3" s="491"/>
      <c r="BG3" s="481" t="s">
        <v>367</v>
      </c>
      <c r="BH3" s="482"/>
      <c r="BI3" s="482"/>
      <c r="BJ3" s="483"/>
      <c r="BK3" s="484" t="s">
        <v>373</v>
      </c>
      <c r="BL3" s="485"/>
      <c r="BM3" s="485"/>
      <c r="BN3" s="485"/>
      <c r="BO3" s="485"/>
      <c r="BP3" s="485"/>
      <c r="BQ3" s="486"/>
    </row>
    <row r="4" spans="2:69" ht="72" customHeight="1" x14ac:dyDescent="0.25">
      <c r="B4" s="2" t="s">
        <v>296</v>
      </c>
      <c r="C4" s="3" t="s">
        <v>1</v>
      </c>
      <c r="D4" s="3" t="s">
        <v>2</v>
      </c>
      <c r="E4" s="4" t="s">
        <v>342</v>
      </c>
      <c r="F4" s="2" t="s">
        <v>3</v>
      </c>
      <c r="G4" s="5" t="s">
        <v>4</v>
      </c>
      <c r="H4" s="5" t="s">
        <v>5</v>
      </c>
      <c r="I4" s="4" t="s">
        <v>304</v>
      </c>
      <c r="J4" s="75" t="s">
        <v>401</v>
      </c>
      <c r="K4" s="79" t="s">
        <v>402</v>
      </c>
      <c r="L4" s="35" t="s">
        <v>6</v>
      </c>
      <c r="M4" s="74" t="s">
        <v>374</v>
      </c>
      <c r="N4" s="74" t="s">
        <v>375</v>
      </c>
      <c r="O4" s="74" t="s">
        <v>376</v>
      </c>
      <c r="P4" s="74" t="s">
        <v>377</v>
      </c>
      <c r="Q4" s="74" t="s">
        <v>378</v>
      </c>
      <c r="R4" s="74" t="s">
        <v>379</v>
      </c>
      <c r="S4" s="73" t="s">
        <v>380</v>
      </c>
      <c r="T4" s="74" t="s">
        <v>381</v>
      </c>
      <c r="U4" s="73" t="s">
        <v>382</v>
      </c>
      <c r="V4" s="73" t="s">
        <v>383</v>
      </c>
      <c r="W4" s="74" t="s">
        <v>384</v>
      </c>
      <c r="X4" s="73" t="s">
        <v>457</v>
      </c>
      <c r="Y4" s="74" t="s">
        <v>386</v>
      </c>
      <c r="Z4" s="73" t="s">
        <v>415</v>
      </c>
      <c r="AA4" s="73" t="s">
        <v>387</v>
      </c>
      <c r="AB4" s="74" t="s">
        <v>388</v>
      </c>
      <c r="AC4" s="73" t="s">
        <v>389</v>
      </c>
      <c r="AD4" s="74" t="s">
        <v>390</v>
      </c>
      <c r="AE4" s="73" t="s">
        <v>391</v>
      </c>
      <c r="AF4" s="74" t="s">
        <v>392</v>
      </c>
      <c r="AG4" s="73" t="s">
        <v>393</v>
      </c>
      <c r="AH4" s="74" t="s">
        <v>394</v>
      </c>
      <c r="AI4" s="74" t="s">
        <v>395</v>
      </c>
      <c r="AJ4" s="74" t="s">
        <v>396</v>
      </c>
      <c r="AK4" s="74" t="s">
        <v>397</v>
      </c>
      <c r="AL4" s="74" t="s">
        <v>398</v>
      </c>
      <c r="AM4" s="74" t="s">
        <v>399</v>
      </c>
      <c r="AN4" s="74" t="s">
        <v>400</v>
      </c>
      <c r="AO4" s="24" t="s">
        <v>409</v>
      </c>
      <c r="AP4" s="42" t="s">
        <v>282</v>
      </c>
      <c r="AQ4" s="29" t="s">
        <v>349</v>
      </c>
      <c r="AR4" s="29" t="s">
        <v>350</v>
      </c>
      <c r="AS4" s="29" t="s">
        <v>351</v>
      </c>
      <c r="AT4" s="29" t="s">
        <v>352</v>
      </c>
      <c r="AU4" s="29" t="s">
        <v>420</v>
      </c>
      <c r="AV4" s="29" t="s">
        <v>353</v>
      </c>
      <c r="AW4" s="29" t="s">
        <v>455</v>
      </c>
      <c r="AX4" s="29" t="s">
        <v>354</v>
      </c>
      <c r="AY4" s="29" t="s">
        <v>355</v>
      </c>
      <c r="AZ4" s="29" t="s">
        <v>356</v>
      </c>
      <c r="BA4" s="29" t="s">
        <v>405</v>
      </c>
      <c r="BB4" s="29" t="s">
        <v>357</v>
      </c>
      <c r="BC4" s="29" t="s">
        <v>358</v>
      </c>
      <c r="BD4" s="29" t="s">
        <v>359</v>
      </c>
      <c r="BE4" s="29" t="s">
        <v>360</v>
      </c>
      <c r="BF4" s="29" t="s">
        <v>361</v>
      </c>
      <c r="BG4" s="48" t="s">
        <v>364</v>
      </c>
      <c r="BH4" s="48" t="s">
        <v>365</v>
      </c>
      <c r="BI4" s="48" t="s">
        <v>366</v>
      </c>
      <c r="BJ4" s="48" t="s">
        <v>410</v>
      </c>
      <c r="BK4" s="55" t="s">
        <v>368</v>
      </c>
      <c r="BL4" s="55" t="s">
        <v>406</v>
      </c>
      <c r="BM4" s="55" t="s">
        <v>369</v>
      </c>
      <c r="BN4" s="55" t="s">
        <v>370</v>
      </c>
      <c r="BO4" s="55" t="s">
        <v>414</v>
      </c>
      <c r="BP4" s="55" t="s">
        <v>371</v>
      </c>
      <c r="BQ4" s="55" t="s">
        <v>372</v>
      </c>
    </row>
    <row r="5" spans="2:69" ht="72" customHeight="1" x14ac:dyDescent="0.25">
      <c r="B5" s="60" t="s">
        <v>16</v>
      </c>
      <c r="C5" s="61" t="s">
        <v>17</v>
      </c>
      <c r="D5" s="61" t="s">
        <v>18</v>
      </c>
      <c r="E5" s="61" t="s">
        <v>341</v>
      </c>
      <c r="F5" s="19"/>
      <c r="G5" s="19"/>
      <c r="H5" s="19"/>
      <c r="I5" s="62" t="s">
        <v>19</v>
      </c>
      <c r="J5" s="64" t="s">
        <v>9</v>
      </c>
      <c r="K5" s="80"/>
      <c r="L5" s="63" t="s">
        <v>20</v>
      </c>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6"/>
      <c r="AQ5" s="19"/>
      <c r="AR5" s="19"/>
      <c r="AS5" s="19"/>
      <c r="AT5" s="19"/>
      <c r="AU5" s="19"/>
      <c r="AV5" s="19"/>
      <c r="AW5" s="19"/>
      <c r="AX5" s="19"/>
      <c r="AY5" s="19"/>
      <c r="AZ5" s="19"/>
      <c r="BA5" s="19"/>
      <c r="BB5" s="19"/>
      <c r="BC5" s="19"/>
      <c r="BD5" s="19"/>
      <c r="BE5" s="19"/>
      <c r="BF5" s="65"/>
      <c r="BG5" s="66"/>
      <c r="BH5" s="19"/>
      <c r="BI5" s="19"/>
      <c r="BJ5" s="65"/>
      <c r="BK5" s="41"/>
      <c r="BL5" s="19"/>
      <c r="BM5" s="19"/>
      <c r="BN5" s="19"/>
      <c r="BO5" s="19"/>
      <c r="BP5" s="19"/>
      <c r="BQ5" s="19"/>
    </row>
    <row r="6" spans="2:69" ht="72" customHeight="1" x14ac:dyDescent="0.25">
      <c r="B6" s="16" t="s">
        <v>21</v>
      </c>
      <c r="C6" s="15" t="s">
        <v>22</v>
      </c>
      <c r="D6" s="14" t="s">
        <v>18</v>
      </c>
      <c r="E6" s="14" t="s">
        <v>7</v>
      </c>
      <c r="F6" s="14"/>
      <c r="G6" s="14"/>
      <c r="H6" s="14"/>
      <c r="I6" s="221" t="s">
        <v>267</v>
      </c>
      <c r="J6" s="76" t="s">
        <v>9</v>
      </c>
      <c r="K6" s="82" t="s">
        <v>403</v>
      </c>
      <c r="L6" s="37" t="s">
        <v>268</v>
      </c>
      <c r="M6" s="25" t="s">
        <v>7</v>
      </c>
      <c r="N6" s="25" t="s">
        <v>7</v>
      </c>
      <c r="O6" s="25" t="s">
        <v>10</v>
      </c>
      <c r="P6" s="25" t="s">
        <v>10</v>
      </c>
      <c r="Q6" s="25" t="s">
        <v>7</v>
      </c>
      <c r="R6" s="25" t="s">
        <v>7</v>
      </c>
      <c r="S6" s="25" t="s">
        <v>7</v>
      </c>
      <c r="T6" s="25" t="s">
        <v>7</v>
      </c>
      <c r="U6" s="25" t="s">
        <v>7</v>
      </c>
      <c r="V6" s="25" t="s">
        <v>7</v>
      </c>
      <c r="W6" s="25" t="s">
        <v>7</v>
      </c>
      <c r="X6" s="25" t="s">
        <v>10</v>
      </c>
      <c r="Y6" s="25" t="s">
        <v>7</v>
      </c>
      <c r="Z6" s="25" t="s">
        <v>10</v>
      </c>
      <c r="AA6" s="25" t="s">
        <v>7</v>
      </c>
      <c r="AB6" s="25" t="s">
        <v>7</v>
      </c>
      <c r="AC6" s="25" t="s">
        <v>10</v>
      </c>
      <c r="AD6" s="25" t="s">
        <v>7</v>
      </c>
      <c r="AE6" s="25" t="s">
        <v>7</v>
      </c>
      <c r="AF6" s="25" t="s">
        <v>7</v>
      </c>
      <c r="AG6" s="25" t="s">
        <v>10</v>
      </c>
      <c r="AH6" s="25" t="s">
        <v>10</v>
      </c>
      <c r="AI6" s="25" t="s">
        <v>10</v>
      </c>
      <c r="AJ6" s="25" t="s">
        <v>10</v>
      </c>
      <c r="AK6" s="25" t="s">
        <v>10</v>
      </c>
      <c r="AL6" s="25" t="s">
        <v>10</v>
      </c>
      <c r="AM6" s="25" t="s">
        <v>10</v>
      </c>
      <c r="AN6" s="25" t="s">
        <v>10</v>
      </c>
      <c r="AO6" s="25" t="s">
        <v>10</v>
      </c>
      <c r="AP6" s="45" t="s">
        <v>7</v>
      </c>
      <c r="AQ6" s="31" t="s">
        <v>10</v>
      </c>
      <c r="AR6" s="31" t="s">
        <v>10</v>
      </c>
      <c r="AS6" s="31" t="s">
        <v>10</v>
      </c>
      <c r="AT6" s="31" t="s">
        <v>7</v>
      </c>
      <c r="AU6" s="31" t="s">
        <v>7</v>
      </c>
      <c r="AV6" s="31" t="s">
        <v>404</v>
      </c>
      <c r="AW6" s="31" t="s">
        <v>7</v>
      </c>
      <c r="AX6" s="31" t="s">
        <v>7</v>
      </c>
      <c r="AY6" s="31" t="s">
        <v>7</v>
      </c>
      <c r="AZ6" s="31" t="s">
        <v>7</v>
      </c>
      <c r="BA6" s="31" t="s">
        <v>7</v>
      </c>
      <c r="BB6" s="31" t="s">
        <v>7</v>
      </c>
      <c r="BC6" s="31" t="s">
        <v>10</v>
      </c>
      <c r="BD6" s="31" t="s">
        <v>7</v>
      </c>
      <c r="BE6" s="31" t="s">
        <v>10</v>
      </c>
      <c r="BF6" s="46" t="s">
        <v>10</v>
      </c>
      <c r="BG6" s="53" t="s">
        <v>7</v>
      </c>
      <c r="BH6" s="50" t="s">
        <v>10</v>
      </c>
      <c r="BI6" s="50" t="s">
        <v>10</v>
      </c>
      <c r="BJ6" s="54" t="s">
        <v>10</v>
      </c>
      <c r="BK6" s="58" t="s">
        <v>7</v>
      </c>
      <c r="BL6" s="59" t="s">
        <v>7</v>
      </c>
      <c r="BM6" s="59" t="s">
        <v>7</v>
      </c>
      <c r="BN6" s="59" t="s">
        <v>7</v>
      </c>
      <c r="BO6" s="59" t="s">
        <v>7</v>
      </c>
      <c r="BP6" s="59" t="s">
        <v>7</v>
      </c>
      <c r="BQ6" s="59" t="s">
        <v>7</v>
      </c>
    </row>
    <row r="7" spans="2:69" ht="114.95" customHeight="1" x14ac:dyDescent="0.25">
      <c r="B7" s="20" t="s">
        <v>23</v>
      </c>
      <c r="C7" s="7" t="s">
        <v>13</v>
      </c>
      <c r="D7" s="7" t="s">
        <v>18</v>
      </c>
      <c r="E7" s="8" t="s">
        <v>7</v>
      </c>
      <c r="F7" s="8"/>
      <c r="G7" s="8"/>
      <c r="H7" s="10" t="s">
        <v>15</v>
      </c>
      <c r="I7" s="32" t="s">
        <v>24</v>
      </c>
      <c r="J7" s="77" t="s">
        <v>14</v>
      </c>
      <c r="K7" s="83" t="s">
        <v>403</v>
      </c>
      <c r="L7" s="38" t="s">
        <v>25</v>
      </c>
      <c r="M7" s="26" t="s">
        <v>7</v>
      </c>
      <c r="N7" s="26" t="s">
        <v>10</v>
      </c>
      <c r="O7" s="26" t="s">
        <v>10</v>
      </c>
      <c r="P7" s="26" t="s">
        <v>10</v>
      </c>
      <c r="Q7" s="26" t="s">
        <v>7</v>
      </c>
      <c r="R7" s="26" t="s">
        <v>10</v>
      </c>
      <c r="S7" s="26" t="s">
        <v>7</v>
      </c>
      <c r="T7" s="26" t="s">
        <v>10</v>
      </c>
      <c r="U7" s="26" t="s">
        <v>7</v>
      </c>
      <c r="V7" s="26" t="s">
        <v>7</v>
      </c>
      <c r="W7" s="26" t="s">
        <v>10</v>
      </c>
      <c r="X7" s="26" t="s">
        <v>10</v>
      </c>
      <c r="Y7" s="26" t="s">
        <v>10</v>
      </c>
      <c r="Z7" s="26" t="s">
        <v>10</v>
      </c>
      <c r="AA7" s="26" t="s">
        <v>7</v>
      </c>
      <c r="AB7" s="26" t="s">
        <v>10</v>
      </c>
      <c r="AC7" s="26" t="s">
        <v>10</v>
      </c>
      <c r="AD7" s="26" t="s">
        <v>10</v>
      </c>
      <c r="AE7" s="26" t="s">
        <v>7</v>
      </c>
      <c r="AF7" s="26" t="s">
        <v>10</v>
      </c>
      <c r="AG7" s="26" t="s">
        <v>10</v>
      </c>
      <c r="AH7" s="26" t="s">
        <v>10</v>
      </c>
      <c r="AI7" s="26" t="s">
        <v>10</v>
      </c>
      <c r="AJ7" s="26" t="s">
        <v>10</v>
      </c>
      <c r="AK7" s="26" t="s">
        <v>10</v>
      </c>
      <c r="AL7" s="26" t="s">
        <v>10</v>
      </c>
      <c r="AM7" s="26" t="s">
        <v>10</v>
      </c>
      <c r="AN7" s="26" t="s">
        <v>10</v>
      </c>
      <c r="AO7" s="25" t="s">
        <v>10</v>
      </c>
      <c r="AP7" s="43" t="s">
        <v>7</v>
      </c>
      <c r="AQ7" s="30" t="s">
        <v>10</v>
      </c>
      <c r="AR7" s="30" t="s">
        <v>10</v>
      </c>
      <c r="AS7" s="30" t="s">
        <v>10</v>
      </c>
      <c r="AT7" s="30" t="s">
        <v>7</v>
      </c>
      <c r="AU7" s="30" t="s">
        <v>7</v>
      </c>
      <c r="AV7" s="30" t="s">
        <v>7</v>
      </c>
      <c r="AW7" s="30" t="s">
        <v>7</v>
      </c>
      <c r="AX7" s="30" t="s">
        <v>7</v>
      </c>
      <c r="AY7" s="30" t="s">
        <v>7</v>
      </c>
      <c r="AZ7" s="30" t="s">
        <v>7</v>
      </c>
      <c r="BA7" s="30" t="s">
        <v>10</v>
      </c>
      <c r="BB7" s="30" t="s">
        <v>7</v>
      </c>
      <c r="BC7" s="30" t="s">
        <v>10</v>
      </c>
      <c r="BD7" s="30" t="s">
        <v>10</v>
      </c>
      <c r="BE7" s="30" t="s">
        <v>10</v>
      </c>
      <c r="BF7" s="44" t="s">
        <v>10</v>
      </c>
      <c r="BG7" s="51" t="s">
        <v>7</v>
      </c>
      <c r="BH7" s="49" t="s">
        <v>10</v>
      </c>
      <c r="BI7" s="49" t="s">
        <v>10</v>
      </c>
      <c r="BJ7" s="52" t="s">
        <v>10</v>
      </c>
      <c r="BK7" s="56" t="s">
        <v>10</v>
      </c>
      <c r="BL7" s="57" t="s">
        <v>7</v>
      </c>
      <c r="BM7" s="57" t="s">
        <v>7</v>
      </c>
      <c r="BN7" s="57" t="s">
        <v>10</v>
      </c>
      <c r="BO7" s="57" t="s">
        <v>7</v>
      </c>
      <c r="BP7" s="57" t="s">
        <v>10</v>
      </c>
      <c r="BQ7" s="57" t="s">
        <v>7</v>
      </c>
    </row>
    <row r="8" spans="2:69" ht="72" customHeight="1" x14ac:dyDescent="0.25">
      <c r="B8" s="20" t="s">
        <v>26</v>
      </c>
      <c r="C8" s="7" t="s">
        <v>27</v>
      </c>
      <c r="D8" s="7" t="s">
        <v>18</v>
      </c>
      <c r="E8" s="8" t="s">
        <v>7</v>
      </c>
      <c r="F8" s="8"/>
      <c r="G8" s="8"/>
      <c r="H8" s="8"/>
      <c r="I8" s="32" t="s">
        <v>28</v>
      </c>
      <c r="J8" s="78" t="s">
        <v>407</v>
      </c>
      <c r="K8" s="84" t="s">
        <v>403</v>
      </c>
      <c r="L8" s="39" t="s">
        <v>165</v>
      </c>
      <c r="M8" s="27" t="s">
        <v>7</v>
      </c>
      <c r="N8" s="27" t="s">
        <v>7</v>
      </c>
      <c r="O8" s="27" t="s">
        <v>10</v>
      </c>
      <c r="P8" s="27" t="s">
        <v>10</v>
      </c>
      <c r="Q8" s="27" t="s">
        <v>7</v>
      </c>
      <c r="R8" s="27" t="s">
        <v>7</v>
      </c>
      <c r="S8" s="27" t="s">
        <v>7</v>
      </c>
      <c r="T8" s="27" t="s">
        <v>7</v>
      </c>
      <c r="U8" s="27" t="s">
        <v>7</v>
      </c>
      <c r="V8" s="27" t="s">
        <v>7</v>
      </c>
      <c r="W8" s="27" t="s">
        <v>7</v>
      </c>
      <c r="X8" s="27" t="s">
        <v>10</v>
      </c>
      <c r="Y8" s="27" t="s">
        <v>10</v>
      </c>
      <c r="Z8" s="27" t="s">
        <v>10</v>
      </c>
      <c r="AA8" s="27" t="s">
        <v>7</v>
      </c>
      <c r="AB8" s="27" t="s">
        <v>7</v>
      </c>
      <c r="AC8" s="27" t="s">
        <v>10</v>
      </c>
      <c r="AD8" s="27" t="s">
        <v>10</v>
      </c>
      <c r="AE8" s="27" t="s">
        <v>7</v>
      </c>
      <c r="AF8" s="27" t="s">
        <v>7</v>
      </c>
      <c r="AG8" s="27" t="s">
        <v>10</v>
      </c>
      <c r="AH8" s="27" t="s">
        <v>10</v>
      </c>
      <c r="AI8" s="27" t="s">
        <v>10</v>
      </c>
      <c r="AJ8" s="27" t="s">
        <v>10</v>
      </c>
      <c r="AK8" s="27" t="s">
        <v>10</v>
      </c>
      <c r="AL8" s="27" t="s">
        <v>10</v>
      </c>
      <c r="AM8" s="27" t="s">
        <v>10</v>
      </c>
      <c r="AN8" s="27" t="s">
        <v>10</v>
      </c>
      <c r="AO8" s="25" t="s">
        <v>10</v>
      </c>
      <c r="AP8" s="43" t="s">
        <v>7</v>
      </c>
      <c r="AQ8" s="30" t="s">
        <v>10</v>
      </c>
      <c r="AR8" s="30" t="s">
        <v>10</v>
      </c>
      <c r="AS8" s="30" t="s">
        <v>10</v>
      </c>
      <c r="AT8" s="30" t="s">
        <v>7</v>
      </c>
      <c r="AU8" s="30" t="s">
        <v>7</v>
      </c>
      <c r="AV8" s="30" t="s">
        <v>7</v>
      </c>
      <c r="AW8" s="30" t="s">
        <v>7</v>
      </c>
      <c r="AX8" s="30" t="s">
        <v>7</v>
      </c>
      <c r="AY8" s="30" t="s">
        <v>7</v>
      </c>
      <c r="AZ8" s="30" t="s">
        <v>7</v>
      </c>
      <c r="BA8" s="30" t="s">
        <v>10</v>
      </c>
      <c r="BB8" s="30" t="s">
        <v>7</v>
      </c>
      <c r="BC8" s="30" t="s">
        <v>10</v>
      </c>
      <c r="BD8" s="30" t="s">
        <v>10</v>
      </c>
      <c r="BE8" s="30" t="s">
        <v>10</v>
      </c>
      <c r="BF8" s="44" t="s">
        <v>10</v>
      </c>
      <c r="BG8" s="51" t="s">
        <v>7</v>
      </c>
      <c r="BH8" s="49" t="s">
        <v>10</v>
      </c>
      <c r="BI8" s="49" t="s">
        <v>10</v>
      </c>
      <c r="BJ8" s="52" t="s">
        <v>10</v>
      </c>
      <c r="BK8" s="56" t="s">
        <v>10</v>
      </c>
      <c r="BL8" s="57" t="s">
        <v>7</v>
      </c>
      <c r="BM8" s="57" t="s">
        <v>10</v>
      </c>
      <c r="BN8" s="57" t="s">
        <v>10</v>
      </c>
      <c r="BO8" s="57" t="s">
        <v>7</v>
      </c>
      <c r="BP8" s="57" t="s">
        <v>10</v>
      </c>
      <c r="BQ8" s="57" t="s">
        <v>10</v>
      </c>
    </row>
    <row r="9" spans="2:69" ht="72" customHeight="1" x14ac:dyDescent="0.25">
      <c r="B9" s="20" t="s">
        <v>30</v>
      </c>
      <c r="C9" s="7" t="s">
        <v>31</v>
      </c>
      <c r="D9" s="7" t="s">
        <v>18</v>
      </c>
      <c r="E9" s="8" t="s">
        <v>7</v>
      </c>
      <c r="F9" s="8"/>
      <c r="G9" s="8"/>
      <c r="H9" s="8"/>
      <c r="I9" s="32" t="s">
        <v>32</v>
      </c>
      <c r="J9" s="76" t="s">
        <v>34</v>
      </c>
      <c r="K9" s="82" t="s">
        <v>403</v>
      </c>
      <c r="L9" s="36" t="s">
        <v>33</v>
      </c>
      <c r="M9" s="25" t="s">
        <v>7</v>
      </c>
      <c r="N9" s="25" t="s">
        <v>7</v>
      </c>
      <c r="O9" s="25" t="s">
        <v>7</v>
      </c>
      <c r="P9" s="25" t="s">
        <v>7</v>
      </c>
      <c r="Q9" s="25" t="s">
        <v>7</v>
      </c>
      <c r="R9" s="25" t="s">
        <v>7</v>
      </c>
      <c r="S9" s="25" t="s">
        <v>7</v>
      </c>
      <c r="T9" s="25" t="s">
        <v>7</v>
      </c>
      <c r="U9" s="25" t="s">
        <v>7</v>
      </c>
      <c r="V9" s="25" t="s">
        <v>7</v>
      </c>
      <c r="W9" s="25" t="s">
        <v>7</v>
      </c>
      <c r="X9" s="25" t="s">
        <v>7</v>
      </c>
      <c r="Y9" s="25" t="s">
        <v>7</v>
      </c>
      <c r="Z9" s="25" t="s">
        <v>10</v>
      </c>
      <c r="AA9" s="25" t="s">
        <v>7</v>
      </c>
      <c r="AB9" s="25" t="s">
        <v>7</v>
      </c>
      <c r="AC9" s="25" t="s">
        <v>7</v>
      </c>
      <c r="AD9" s="25" t="s">
        <v>7</v>
      </c>
      <c r="AE9" s="25" t="s">
        <v>7</v>
      </c>
      <c r="AF9" s="25" t="s">
        <v>7</v>
      </c>
      <c r="AG9" s="25" t="s">
        <v>10</v>
      </c>
      <c r="AH9" s="25" t="s">
        <v>10</v>
      </c>
      <c r="AI9" s="25" t="s">
        <v>10</v>
      </c>
      <c r="AJ9" s="25" t="s">
        <v>7</v>
      </c>
      <c r="AK9" s="25" t="s">
        <v>10</v>
      </c>
      <c r="AL9" s="25" t="s">
        <v>10</v>
      </c>
      <c r="AM9" s="25" t="s">
        <v>10</v>
      </c>
      <c r="AN9" s="25" t="s">
        <v>10</v>
      </c>
      <c r="AO9" s="25" t="s">
        <v>10</v>
      </c>
      <c r="AP9" s="43" t="s">
        <v>7</v>
      </c>
      <c r="AQ9" s="30" t="s">
        <v>10</v>
      </c>
      <c r="AR9" s="30" t="s">
        <v>7</v>
      </c>
      <c r="AS9" s="30" t="s">
        <v>10</v>
      </c>
      <c r="AT9" s="30" t="s">
        <v>7</v>
      </c>
      <c r="AU9" s="30" t="s">
        <v>7</v>
      </c>
      <c r="AV9" s="30" t="s">
        <v>7</v>
      </c>
      <c r="AW9" s="30" t="s">
        <v>7</v>
      </c>
      <c r="AX9" s="30" t="s">
        <v>7</v>
      </c>
      <c r="AY9" s="30" t="s">
        <v>7</v>
      </c>
      <c r="AZ9" s="30" t="s">
        <v>7</v>
      </c>
      <c r="BA9" s="30" t="s">
        <v>7</v>
      </c>
      <c r="BB9" s="30" t="s">
        <v>10</v>
      </c>
      <c r="BC9" s="30" t="s">
        <v>10</v>
      </c>
      <c r="BD9" s="30" t="s">
        <v>10</v>
      </c>
      <c r="BE9" s="30" t="s">
        <v>10</v>
      </c>
      <c r="BF9" s="44" t="s">
        <v>10</v>
      </c>
      <c r="BG9" s="51" t="s">
        <v>7</v>
      </c>
      <c r="BH9" s="49" t="s">
        <v>10</v>
      </c>
      <c r="BI9" s="49" t="s">
        <v>10</v>
      </c>
      <c r="BJ9" s="52" t="s">
        <v>10</v>
      </c>
      <c r="BK9" s="56" t="s">
        <v>7</v>
      </c>
      <c r="BL9" s="57" t="s">
        <v>7</v>
      </c>
      <c r="BM9" s="57" t="s">
        <v>7</v>
      </c>
      <c r="BN9" s="57" t="s">
        <v>7</v>
      </c>
      <c r="BO9" s="57" t="s">
        <v>7</v>
      </c>
      <c r="BP9" s="57" t="s">
        <v>7</v>
      </c>
      <c r="BQ9" s="57" t="s">
        <v>7</v>
      </c>
    </row>
    <row r="10" spans="2:69" ht="72" customHeight="1" x14ac:dyDescent="0.25">
      <c r="B10" s="20" t="s">
        <v>288</v>
      </c>
      <c r="C10" s="7" t="s">
        <v>122</v>
      </c>
      <c r="D10" s="7" t="s">
        <v>18</v>
      </c>
      <c r="E10" s="8" t="s">
        <v>7</v>
      </c>
      <c r="F10" s="8"/>
      <c r="G10" s="8"/>
      <c r="H10" s="9"/>
      <c r="I10" s="219" t="s">
        <v>291</v>
      </c>
      <c r="J10" s="76" t="s">
        <v>290</v>
      </c>
      <c r="K10" s="82" t="s">
        <v>408</v>
      </c>
      <c r="L10" s="39" t="s">
        <v>289</v>
      </c>
      <c r="M10" s="25" t="s">
        <v>7</v>
      </c>
      <c r="N10" s="25" t="s">
        <v>7</v>
      </c>
      <c r="O10" s="25" t="s">
        <v>10</v>
      </c>
      <c r="P10" s="25" t="s">
        <v>10</v>
      </c>
      <c r="Q10" s="25" t="s">
        <v>7</v>
      </c>
      <c r="R10" s="25" t="s">
        <v>7</v>
      </c>
      <c r="S10" s="25" t="s">
        <v>7</v>
      </c>
      <c r="T10" s="25" t="s">
        <v>7</v>
      </c>
      <c r="U10" s="25" t="s">
        <v>7</v>
      </c>
      <c r="V10" s="25" t="s">
        <v>7</v>
      </c>
      <c r="W10" s="25" t="s">
        <v>7</v>
      </c>
      <c r="X10" s="25" t="s">
        <v>10</v>
      </c>
      <c r="Y10" s="25" t="s">
        <v>10</v>
      </c>
      <c r="Z10" s="25" t="s">
        <v>10</v>
      </c>
      <c r="AA10" s="25" t="s">
        <v>7</v>
      </c>
      <c r="AB10" s="25" t="s">
        <v>7</v>
      </c>
      <c r="AC10" s="25" t="s">
        <v>10</v>
      </c>
      <c r="AD10" s="25" t="s">
        <v>10</v>
      </c>
      <c r="AE10" s="25" t="s">
        <v>7</v>
      </c>
      <c r="AF10" s="25" t="s">
        <v>7</v>
      </c>
      <c r="AG10" s="25" t="s">
        <v>10</v>
      </c>
      <c r="AH10" s="25" t="s">
        <v>10</v>
      </c>
      <c r="AI10" s="25" t="s">
        <v>10</v>
      </c>
      <c r="AJ10" s="25" t="s">
        <v>10</v>
      </c>
      <c r="AK10" s="25" t="s">
        <v>10</v>
      </c>
      <c r="AL10" s="25" t="s">
        <v>10</v>
      </c>
      <c r="AM10" s="25" t="s">
        <v>10</v>
      </c>
      <c r="AN10" s="25" t="s">
        <v>10</v>
      </c>
      <c r="AO10" s="25" t="s">
        <v>10</v>
      </c>
      <c r="AP10" s="43" t="s">
        <v>7</v>
      </c>
      <c r="AQ10" s="30" t="s">
        <v>10</v>
      </c>
      <c r="AR10" s="30" t="s">
        <v>10</v>
      </c>
      <c r="AS10" s="30" t="s">
        <v>10</v>
      </c>
      <c r="AT10" s="30" t="s">
        <v>7</v>
      </c>
      <c r="AU10" s="30" t="s">
        <v>7</v>
      </c>
      <c r="AV10" s="30" t="s">
        <v>7</v>
      </c>
      <c r="AW10" s="30" t="s">
        <v>7</v>
      </c>
      <c r="AX10" s="30" t="s">
        <v>7</v>
      </c>
      <c r="AY10" s="30" t="s">
        <v>7</v>
      </c>
      <c r="AZ10" s="30" t="s">
        <v>7</v>
      </c>
      <c r="BA10" s="30" t="s">
        <v>10</v>
      </c>
      <c r="BB10" s="30" t="s">
        <v>7</v>
      </c>
      <c r="BC10" s="30" t="s">
        <v>10</v>
      </c>
      <c r="BD10" s="30" t="s">
        <v>10</v>
      </c>
      <c r="BE10" s="30" t="s">
        <v>10</v>
      </c>
      <c r="BF10" s="44" t="s">
        <v>10</v>
      </c>
      <c r="BG10" s="51" t="s">
        <v>7</v>
      </c>
      <c r="BH10" s="49" t="s">
        <v>10</v>
      </c>
      <c r="BI10" s="49" t="s">
        <v>10</v>
      </c>
      <c r="BJ10" s="52" t="s">
        <v>10</v>
      </c>
      <c r="BK10" s="56" t="s">
        <v>10</v>
      </c>
      <c r="BL10" s="57" t="s">
        <v>7</v>
      </c>
      <c r="BM10" s="57" t="s">
        <v>7</v>
      </c>
      <c r="BN10" s="57" t="s">
        <v>10</v>
      </c>
      <c r="BO10" s="57" t="s">
        <v>7</v>
      </c>
      <c r="BP10" s="57" t="s">
        <v>10</v>
      </c>
      <c r="BQ10" s="57" t="s">
        <v>10</v>
      </c>
    </row>
    <row r="11" spans="2:69" ht="72" customHeight="1" x14ac:dyDescent="0.25">
      <c r="B11" s="60" t="s">
        <v>292</v>
      </c>
      <c r="C11" s="61" t="s">
        <v>35</v>
      </c>
      <c r="D11" s="61" t="s">
        <v>18</v>
      </c>
      <c r="E11" s="61" t="s">
        <v>341</v>
      </c>
      <c r="F11" s="19"/>
      <c r="G11" s="19"/>
      <c r="H11" s="67" t="s">
        <v>15</v>
      </c>
      <c r="I11" s="269" t="s">
        <v>287</v>
      </c>
      <c r="J11" s="64" t="s">
        <v>9</v>
      </c>
      <c r="K11" s="80"/>
      <c r="L11" s="63" t="s">
        <v>36</v>
      </c>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6"/>
      <c r="AQ11" s="19"/>
      <c r="AR11" s="19"/>
      <c r="AS11" s="19"/>
      <c r="AT11" s="19"/>
      <c r="AU11" s="19"/>
      <c r="AV11" s="19"/>
      <c r="AW11" s="19"/>
      <c r="AX11" s="19"/>
      <c r="AY11" s="19"/>
      <c r="AZ11" s="19"/>
      <c r="BA11" s="19"/>
      <c r="BB11" s="19"/>
      <c r="BC11" s="19"/>
      <c r="BD11" s="19"/>
      <c r="BE11" s="19"/>
      <c r="BF11" s="65"/>
      <c r="BG11" s="66"/>
      <c r="BH11" s="19"/>
      <c r="BI11" s="19"/>
      <c r="BJ11" s="65"/>
      <c r="BK11" s="41"/>
      <c r="BL11" s="19"/>
      <c r="BM11" s="19"/>
      <c r="BN11" s="19"/>
      <c r="BO11" s="19"/>
      <c r="BP11" s="19"/>
      <c r="BQ11" s="19"/>
    </row>
    <row r="12" spans="2:69" ht="72" customHeight="1" x14ac:dyDescent="0.25">
      <c r="B12" s="20" t="s">
        <v>37</v>
      </c>
      <c r="C12" s="7" t="s">
        <v>38</v>
      </c>
      <c r="D12" s="7" t="s">
        <v>18</v>
      </c>
      <c r="E12" s="8" t="s">
        <v>7</v>
      </c>
      <c r="F12" s="8"/>
      <c r="G12" s="8"/>
      <c r="H12" s="8"/>
      <c r="I12" s="32" t="s">
        <v>39</v>
      </c>
      <c r="J12" s="76" t="s">
        <v>41</v>
      </c>
      <c r="K12" s="82" t="s">
        <v>408</v>
      </c>
      <c r="L12" s="36" t="s">
        <v>40</v>
      </c>
      <c r="M12" s="25" t="s">
        <v>7</v>
      </c>
      <c r="N12" s="25" t="s">
        <v>7</v>
      </c>
      <c r="O12" s="25" t="s">
        <v>10</v>
      </c>
      <c r="P12" s="25" t="s">
        <v>10</v>
      </c>
      <c r="Q12" s="25" t="s">
        <v>7</v>
      </c>
      <c r="R12" s="25" t="s">
        <v>7</v>
      </c>
      <c r="S12" s="25" t="s">
        <v>7</v>
      </c>
      <c r="T12" s="25" t="s">
        <v>7</v>
      </c>
      <c r="U12" s="25" t="s">
        <v>7</v>
      </c>
      <c r="V12" s="25" t="s">
        <v>7</v>
      </c>
      <c r="W12" s="25" t="s">
        <v>7</v>
      </c>
      <c r="X12" s="25" t="s">
        <v>10</v>
      </c>
      <c r="Y12" s="25" t="s">
        <v>10</v>
      </c>
      <c r="Z12" s="25" t="s">
        <v>10</v>
      </c>
      <c r="AA12" s="25" t="s">
        <v>7</v>
      </c>
      <c r="AB12" s="25" t="s">
        <v>7</v>
      </c>
      <c r="AC12" s="25" t="s">
        <v>10</v>
      </c>
      <c r="AD12" s="25" t="s">
        <v>10</v>
      </c>
      <c r="AE12" s="25" t="s">
        <v>7</v>
      </c>
      <c r="AF12" s="25" t="s">
        <v>7</v>
      </c>
      <c r="AG12" s="25" t="s">
        <v>10</v>
      </c>
      <c r="AH12" s="25" t="s">
        <v>10</v>
      </c>
      <c r="AI12" s="25" t="s">
        <v>10</v>
      </c>
      <c r="AJ12" s="25" t="s">
        <v>10</v>
      </c>
      <c r="AK12" s="25" t="s">
        <v>10</v>
      </c>
      <c r="AL12" s="25" t="s">
        <v>10</v>
      </c>
      <c r="AM12" s="25" t="s">
        <v>10</v>
      </c>
      <c r="AN12" s="25" t="s">
        <v>10</v>
      </c>
      <c r="AO12" s="25" t="s">
        <v>10</v>
      </c>
      <c r="AP12" s="43" t="s">
        <v>10</v>
      </c>
      <c r="AQ12" s="30" t="s">
        <v>10</v>
      </c>
      <c r="AR12" s="30" t="s">
        <v>10</v>
      </c>
      <c r="AS12" s="30" t="s">
        <v>10</v>
      </c>
      <c r="AT12" s="30" t="s">
        <v>7</v>
      </c>
      <c r="AU12" s="30" t="s">
        <v>7</v>
      </c>
      <c r="AV12" s="30" t="s">
        <v>7</v>
      </c>
      <c r="AW12" s="30" t="s">
        <v>7</v>
      </c>
      <c r="AX12" s="30" t="s">
        <v>7</v>
      </c>
      <c r="AY12" s="30" t="s">
        <v>7</v>
      </c>
      <c r="AZ12" s="30" t="s">
        <v>7</v>
      </c>
      <c r="BA12" s="30" t="s">
        <v>7</v>
      </c>
      <c r="BB12" s="30" t="s">
        <v>7</v>
      </c>
      <c r="BC12" s="30" t="s">
        <v>10</v>
      </c>
      <c r="BD12" s="30" t="s">
        <v>10</v>
      </c>
      <c r="BE12" s="30" t="s">
        <v>10</v>
      </c>
      <c r="BF12" s="44" t="s">
        <v>10</v>
      </c>
      <c r="BG12" s="51" t="s">
        <v>7</v>
      </c>
      <c r="BH12" s="49" t="s">
        <v>10</v>
      </c>
      <c r="BI12" s="49" t="s">
        <v>10</v>
      </c>
      <c r="BJ12" s="52" t="s">
        <v>10</v>
      </c>
      <c r="BK12" s="56" t="s">
        <v>10</v>
      </c>
      <c r="BL12" s="57" t="s">
        <v>7</v>
      </c>
      <c r="BM12" s="57" t="s">
        <v>10</v>
      </c>
      <c r="BN12" s="57" t="s">
        <v>10</v>
      </c>
      <c r="BO12" s="57" t="s">
        <v>7</v>
      </c>
      <c r="BP12" s="57" t="s">
        <v>10</v>
      </c>
      <c r="BQ12" s="57" t="s">
        <v>10</v>
      </c>
    </row>
    <row r="13" spans="2:69" ht="72" customHeight="1" x14ac:dyDescent="0.25">
      <c r="B13" s="20" t="s">
        <v>42</v>
      </c>
      <c r="C13" s="7" t="s">
        <v>43</v>
      </c>
      <c r="D13" s="7" t="s">
        <v>18</v>
      </c>
      <c r="E13" s="8" t="s">
        <v>7</v>
      </c>
      <c r="F13" s="8"/>
      <c r="G13" s="8"/>
      <c r="H13" s="8"/>
      <c r="I13" s="32" t="s">
        <v>44</v>
      </c>
      <c r="J13" s="76" t="s">
        <v>9</v>
      </c>
      <c r="K13" s="82" t="s">
        <v>403</v>
      </c>
      <c r="L13" s="39" t="s">
        <v>269</v>
      </c>
      <c r="M13" s="25" t="s">
        <v>7</v>
      </c>
      <c r="N13" s="25" t="s">
        <v>7</v>
      </c>
      <c r="O13" s="25" t="s">
        <v>7</v>
      </c>
      <c r="P13" s="25" t="s">
        <v>7</v>
      </c>
      <c r="Q13" s="25" t="s">
        <v>7</v>
      </c>
      <c r="R13" s="25" t="s">
        <v>7</v>
      </c>
      <c r="S13" s="25" t="s">
        <v>7</v>
      </c>
      <c r="T13" s="25" t="s">
        <v>7</v>
      </c>
      <c r="U13" s="25" t="s">
        <v>7</v>
      </c>
      <c r="V13" s="25" t="s">
        <v>7</v>
      </c>
      <c r="W13" s="25" t="s">
        <v>7</v>
      </c>
      <c r="X13" s="25" t="s">
        <v>7</v>
      </c>
      <c r="Y13" s="25" t="s">
        <v>7</v>
      </c>
      <c r="Z13" s="25" t="s">
        <v>10</v>
      </c>
      <c r="AA13" s="25" t="s">
        <v>7</v>
      </c>
      <c r="AB13" s="25" t="s">
        <v>7</v>
      </c>
      <c r="AC13" s="25" t="s">
        <v>7</v>
      </c>
      <c r="AD13" s="25" t="s">
        <v>7</v>
      </c>
      <c r="AE13" s="25" t="s">
        <v>7</v>
      </c>
      <c r="AF13" s="25" t="s">
        <v>7</v>
      </c>
      <c r="AG13" s="25" t="s">
        <v>10</v>
      </c>
      <c r="AH13" s="25" t="s">
        <v>7</v>
      </c>
      <c r="AI13" s="25" t="s">
        <v>7</v>
      </c>
      <c r="AJ13" s="25" t="s">
        <v>10</v>
      </c>
      <c r="AK13" s="25" t="s">
        <v>10</v>
      </c>
      <c r="AL13" s="25" t="s">
        <v>7</v>
      </c>
      <c r="AM13" s="25" t="s">
        <v>10</v>
      </c>
      <c r="AN13" s="25" t="s">
        <v>10</v>
      </c>
      <c r="AO13" s="25" t="s">
        <v>10</v>
      </c>
      <c r="AP13" s="43" t="s">
        <v>10</v>
      </c>
      <c r="AQ13" s="30" t="s">
        <v>10</v>
      </c>
      <c r="AR13" s="30" t="s">
        <v>10</v>
      </c>
      <c r="AS13" s="30" t="s">
        <v>10</v>
      </c>
      <c r="AT13" s="30" t="s">
        <v>7</v>
      </c>
      <c r="AU13" s="30" t="s">
        <v>7</v>
      </c>
      <c r="AV13" s="30" t="s">
        <v>7</v>
      </c>
      <c r="AW13" s="30" t="s">
        <v>7</v>
      </c>
      <c r="AX13" s="30" t="s">
        <v>7</v>
      </c>
      <c r="AY13" s="30" t="s">
        <v>7</v>
      </c>
      <c r="AZ13" s="30" t="s">
        <v>7</v>
      </c>
      <c r="BA13" s="30" t="s">
        <v>7</v>
      </c>
      <c r="BB13" s="30" t="s">
        <v>7</v>
      </c>
      <c r="BC13" s="30" t="s">
        <v>10</v>
      </c>
      <c r="BD13" s="30" t="s">
        <v>7</v>
      </c>
      <c r="BE13" s="30" t="s">
        <v>10</v>
      </c>
      <c r="BF13" s="44" t="s">
        <v>10</v>
      </c>
      <c r="BG13" s="51" t="s">
        <v>7</v>
      </c>
      <c r="BH13" s="49" t="s">
        <v>10</v>
      </c>
      <c r="BI13" s="49" t="s">
        <v>10</v>
      </c>
      <c r="BJ13" s="52" t="s">
        <v>10</v>
      </c>
      <c r="BK13" s="56" t="s">
        <v>10</v>
      </c>
      <c r="BL13" s="57" t="s">
        <v>7</v>
      </c>
      <c r="BM13" s="57" t="s">
        <v>7</v>
      </c>
      <c r="BN13" s="57" t="s">
        <v>10</v>
      </c>
      <c r="BO13" s="57" t="s">
        <v>7</v>
      </c>
      <c r="BP13" s="57" t="s">
        <v>10</v>
      </c>
      <c r="BQ13" s="57" t="s">
        <v>10</v>
      </c>
    </row>
    <row r="14" spans="2:69" ht="72" customHeight="1" x14ac:dyDescent="0.25">
      <c r="B14" s="20" t="s">
        <v>45</v>
      </c>
      <c r="C14" s="7" t="s">
        <v>46</v>
      </c>
      <c r="D14" s="7" t="s">
        <v>18</v>
      </c>
      <c r="E14" s="8" t="s">
        <v>7</v>
      </c>
      <c r="F14" s="8"/>
      <c r="G14" s="8"/>
      <c r="H14" s="8"/>
      <c r="I14" s="32" t="s">
        <v>47</v>
      </c>
      <c r="J14" s="76" t="s">
        <v>9</v>
      </c>
      <c r="K14" s="82" t="s">
        <v>403</v>
      </c>
      <c r="L14" s="36" t="s">
        <v>48</v>
      </c>
      <c r="M14" s="25" t="s">
        <v>7</v>
      </c>
      <c r="N14" s="25" t="s">
        <v>7</v>
      </c>
      <c r="O14" s="25" t="s">
        <v>10</v>
      </c>
      <c r="P14" s="25" t="s">
        <v>10</v>
      </c>
      <c r="Q14" s="25" t="s">
        <v>7</v>
      </c>
      <c r="R14" s="25" t="s">
        <v>7</v>
      </c>
      <c r="S14" s="25" t="s">
        <v>7</v>
      </c>
      <c r="T14" s="25" t="s">
        <v>7</v>
      </c>
      <c r="U14" s="25" t="s">
        <v>7</v>
      </c>
      <c r="V14" s="25" t="s">
        <v>7</v>
      </c>
      <c r="W14" s="25" t="s">
        <v>7</v>
      </c>
      <c r="X14" s="25" t="s">
        <v>10</v>
      </c>
      <c r="Y14" s="25" t="s">
        <v>10</v>
      </c>
      <c r="Z14" s="25" t="s">
        <v>10</v>
      </c>
      <c r="AA14" s="25" t="s">
        <v>7</v>
      </c>
      <c r="AB14" s="25" t="s">
        <v>7</v>
      </c>
      <c r="AC14" s="25" t="s">
        <v>10</v>
      </c>
      <c r="AD14" s="25" t="s">
        <v>10</v>
      </c>
      <c r="AE14" s="25" t="s">
        <v>7</v>
      </c>
      <c r="AF14" s="25" t="s">
        <v>7</v>
      </c>
      <c r="AG14" s="25" t="s">
        <v>10</v>
      </c>
      <c r="AH14" s="25" t="s">
        <v>10</v>
      </c>
      <c r="AI14" s="25" t="s">
        <v>10</v>
      </c>
      <c r="AJ14" s="25" t="s">
        <v>10</v>
      </c>
      <c r="AK14" s="25" t="s">
        <v>10</v>
      </c>
      <c r="AL14" s="25" t="s">
        <v>10</v>
      </c>
      <c r="AM14" s="25" t="s">
        <v>10</v>
      </c>
      <c r="AN14" s="25" t="s">
        <v>10</v>
      </c>
      <c r="AO14" s="25" t="s">
        <v>10</v>
      </c>
      <c r="AP14" s="43" t="s">
        <v>7</v>
      </c>
      <c r="AQ14" s="30" t="s">
        <v>10</v>
      </c>
      <c r="AR14" s="30" t="s">
        <v>10</v>
      </c>
      <c r="AS14" s="30" t="s">
        <v>10</v>
      </c>
      <c r="AT14" s="30" t="s">
        <v>7</v>
      </c>
      <c r="AU14" s="30" t="s">
        <v>7</v>
      </c>
      <c r="AV14" s="30" t="s">
        <v>7</v>
      </c>
      <c r="AW14" s="30" t="s">
        <v>7</v>
      </c>
      <c r="AX14" s="30" t="s">
        <v>7</v>
      </c>
      <c r="AY14" s="30" t="s">
        <v>7</v>
      </c>
      <c r="AZ14" s="30" t="s">
        <v>7</v>
      </c>
      <c r="BA14" s="30" t="s">
        <v>10</v>
      </c>
      <c r="BB14" s="30" t="s">
        <v>7</v>
      </c>
      <c r="BC14" s="30" t="s">
        <v>10</v>
      </c>
      <c r="BD14" s="30" t="s">
        <v>7</v>
      </c>
      <c r="BE14" s="30" t="s">
        <v>10</v>
      </c>
      <c r="BF14" s="44" t="s">
        <v>10</v>
      </c>
      <c r="BG14" s="51" t="s">
        <v>7</v>
      </c>
      <c r="BH14" s="49" t="s">
        <v>10</v>
      </c>
      <c r="BI14" s="49" t="s">
        <v>10</v>
      </c>
      <c r="BJ14" s="52" t="s">
        <v>10</v>
      </c>
      <c r="BK14" s="56" t="s">
        <v>10</v>
      </c>
      <c r="BL14" s="57" t="s">
        <v>7</v>
      </c>
      <c r="BM14" s="57" t="s">
        <v>7</v>
      </c>
      <c r="BN14" s="57" t="s">
        <v>10</v>
      </c>
      <c r="BO14" s="57" t="s">
        <v>7</v>
      </c>
      <c r="BP14" s="57" t="s">
        <v>10</v>
      </c>
      <c r="BQ14" s="57" t="s">
        <v>10</v>
      </c>
    </row>
    <row r="15" spans="2:69" ht="72" customHeight="1" x14ac:dyDescent="0.25">
      <c r="B15" s="20" t="s">
        <v>49</v>
      </c>
      <c r="C15" s="7" t="s">
        <v>50</v>
      </c>
      <c r="D15" s="7" t="s">
        <v>18</v>
      </c>
      <c r="E15" s="8" t="s">
        <v>7</v>
      </c>
      <c r="F15" s="8"/>
      <c r="G15" s="8"/>
      <c r="H15" s="8"/>
      <c r="I15" s="32" t="s">
        <v>51</v>
      </c>
      <c r="J15" s="76" t="s">
        <v>53</v>
      </c>
      <c r="K15" s="82" t="s">
        <v>408</v>
      </c>
      <c r="L15" s="36" t="s">
        <v>52</v>
      </c>
      <c r="M15" s="25" t="s">
        <v>7</v>
      </c>
      <c r="N15" s="25" t="s">
        <v>7</v>
      </c>
      <c r="O15" s="25" t="s">
        <v>10</v>
      </c>
      <c r="P15" s="25" t="s">
        <v>10</v>
      </c>
      <c r="Q15" s="25" t="s">
        <v>7</v>
      </c>
      <c r="R15" s="25" t="s">
        <v>7</v>
      </c>
      <c r="S15" s="25" t="s">
        <v>10</v>
      </c>
      <c r="T15" s="25" t="s">
        <v>10</v>
      </c>
      <c r="U15" s="25" t="s">
        <v>10</v>
      </c>
      <c r="V15" s="25" t="s">
        <v>7</v>
      </c>
      <c r="W15" s="25" t="s">
        <v>7</v>
      </c>
      <c r="X15" s="25" t="s">
        <v>10</v>
      </c>
      <c r="Y15" s="25" t="s">
        <v>10</v>
      </c>
      <c r="Z15" s="25" t="s">
        <v>10</v>
      </c>
      <c r="AA15" s="25" t="s">
        <v>10</v>
      </c>
      <c r="AB15" s="25" t="s">
        <v>10</v>
      </c>
      <c r="AC15" s="25" t="s">
        <v>10</v>
      </c>
      <c r="AD15" s="25" t="s">
        <v>10</v>
      </c>
      <c r="AE15" s="25" t="s">
        <v>10</v>
      </c>
      <c r="AF15" s="25" t="s">
        <v>10</v>
      </c>
      <c r="AG15" s="25" t="s">
        <v>10</v>
      </c>
      <c r="AH15" s="25" t="s">
        <v>10</v>
      </c>
      <c r="AI15" s="25" t="s">
        <v>10</v>
      </c>
      <c r="AJ15" s="25" t="s">
        <v>10</v>
      </c>
      <c r="AK15" s="25" t="s">
        <v>10</v>
      </c>
      <c r="AL15" s="25" t="s">
        <v>10</v>
      </c>
      <c r="AM15" s="25" t="s">
        <v>10</v>
      </c>
      <c r="AN15" s="25" t="s">
        <v>10</v>
      </c>
      <c r="AO15" s="25" t="s">
        <v>10</v>
      </c>
      <c r="AP15" s="43" t="s">
        <v>10</v>
      </c>
      <c r="AQ15" s="30" t="s">
        <v>10</v>
      </c>
      <c r="AR15" s="30" t="s">
        <v>7</v>
      </c>
      <c r="AS15" s="30" t="s">
        <v>10</v>
      </c>
      <c r="AT15" s="30" t="s">
        <v>7</v>
      </c>
      <c r="AU15" s="30" t="s">
        <v>7</v>
      </c>
      <c r="AV15" s="30" t="s">
        <v>7</v>
      </c>
      <c r="AW15" s="30" t="s">
        <v>7</v>
      </c>
      <c r="AX15" s="30" t="s">
        <v>7</v>
      </c>
      <c r="AY15" s="30" t="s">
        <v>7</v>
      </c>
      <c r="AZ15" s="30" t="s">
        <v>7</v>
      </c>
      <c r="BA15" s="30" t="s">
        <v>7</v>
      </c>
      <c r="BB15" s="30" t="s">
        <v>7</v>
      </c>
      <c r="BC15" s="30" t="s">
        <v>10</v>
      </c>
      <c r="BD15" s="30" t="s">
        <v>10</v>
      </c>
      <c r="BE15" s="30" t="s">
        <v>10</v>
      </c>
      <c r="BF15" s="44" t="s">
        <v>10</v>
      </c>
      <c r="BG15" s="51" t="s">
        <v>7</v>
      </c>
      <c r="BH15" s="49" t="s">
        <v>10</v>
      </c>
      <c r="BI15" s="49" t="s">
        <v>10</v>
      </c>
      <c r="BJ15" s="52" t="s">
        <v>10</v>
      </c>
      <c r="BK15" s="57" t="s">
        <v>7</v>
      </c>
      <c r="BL15" s="57" t="s">
        <v>7</v>
      </c>
      <c r="BM15" s="57" t="s">
        <v>7</v>
      </c>
      <c r="BN15" s="57" t="s">
        <v>7</v>
      </c>
      <c r="BO15" s="57" t="s">
        <v>7</v>
      </c>
      <c r="BP15" s="57" t="s">
        <v>10</v>
      </c>
      <c r="BQ15" s="57" t="s">
        <v>10</v>
      </c>
    </row>
    <row r="16" spans="2:69" ht="72" customHeight="1" x14ac:dyDescent="0.25">
      <c r="B16" s="20" t="s">
        <v>54</v>
      </c>
      <c r="C16" s="7" t="s">
        <v>55</v>
      </c>
      <c r="D16" s="7" t="s">
        <v>18</v>
      </c>
      <c r="E16" s="8" t="s">
        <v>7</v>
      </c>
      <c r="F16" s="8"/>
      <c r="G16" s="8"/>
      <c r="H16" s="10" t="s">
        <v>15</v>
      </c>
      <c r="I16" s="32" t="s">
        <v>56</v>
      </c>
      <c r="J16" s="76" t="s">
        <v>9</v>
      </c>
      <c r="K16" s="82" t="s">
        <v>403</v>
      </c>
      <c r="L16" s="36" t="s">
        <v>57</v>
      </c>
      <c r="M16" s="25" t="s">
        <v>7</v>
      </c>
      <c r="N16" s="25" t="s">
        <v>10</v>
      </c>
      <c r="O16" s="25" t="s">
        <v>10</v>
      </c>
      <c r="P16" s="25" t="s">
        <v>10</v>
      </c>
      <c r="Q16" s="25" t="s">
        <v>7</v>
      </c>
      <c r="R16" s="25" t="s">
        <v>10</v>
      </c>
      <c r="S16" s="25" t="s">
        <v>7</v>
      </c>
      <c r="T16" s="25" t="s">
        <v>10</v>
      </c>
      <c r="U16" s="25" t="s">
        <v>7</v>
      </c>
      <c r="V16" s="25" t="s">
        <v>10</v>
      </c>
      <c r="W16" s="25" t="s">
        <v>10</v>
      </c>
      <c r="X16" s="25" t="s">
        <v>10</v>
      </c>
      <c r="Y16" s="25" t="s">
        <v>10</v>
      </c>
      <c r="Z16" s="25" t="s">
        <v>10</v>
      </c>
      <c r="AA16" s="25" t="s">
        <v>7</v>
      </c>
      <c r="AB16" s="25" t="s">
        <v>10</v>
      </c>
      <c r="AC16" s="25" t="s">
        <v>10</v>
      </c>
      <c r="AD16" s="25" t="s">
        <v>10</v>
      </c>
      <c r="AE16" s="25" t="s">
        <v>7</v>
      </c>
      <c r="AF16" s="25" t="s">
        <v>10</v>
      </c>
      <c r="AG16" s="25" t="s">
        <v>10</v>
      </c>
      <c r="AH16" s="25" t="s">
        <v>10</v>
      </c>
      <c r="AI16" s="25" t="s">
        <v>10</v>
      </c>
      <c r="AJ16" s="25" t="s">
        <v>10</v>
      </c>
      <c r="AK16" s="25" t="s">
        <v>7</v>
      </c>
      <c r="AL16" s="25" t="s">
        <v>10</v>
      </c>
      <c r="AM16" s="25" t="s">
        <v>10</v>
      </c>
      <c r="AN16" s="25" t="s">
        <v>10</v>
      </c>
      <c r="AO16" s="25" t="s">
        <v>10</v>
      </c>
      <c r="AP16" s="43" t="s">
        <v>7</v>
      </c>
      <c r="AQ16" s="30" t="s">
        <v>10</v>
      </c>
      <c r="AR16" s="30" t="s">
        <v>10</v>
      </c>
      <c r="AS16" s="30" t="s">
        <v>10</v>
      </c>
      <c r="AT16" s="30" t="s">
        <v>7</v>
      </c>
      <c r="AU16" s="30" t="s">
        <v>7</v>
      </c>
      <c r="AV16" s="30" t="s">
        <v>7</v>
      </c>
      <c r="AW16" s="30" t="s">
        <v>7</v>
      </c>
      <c r="AX16" s="30" t="s">
        <v>7</v>
      </c>
      <c r="AY16" s="30" t="s">
        <v>7</v>
      </c>
      <c r="AZ16" s="30" t="s">
        <v>7</v>
      </c>
      <c r="BA16" s="30" t="s">
        <v>7</v>
      </c>
      <c r="BB16" s="30" t="s">
        <v>7</v>
      </c>
      <c r="BC16" s="30" t="s">
        <v>10</v>
      </c>
      <c r="BD16" s="30" t="s">
        <v>10</v>
      </c>
      <c r="BE16" s="30" t="s">
        <v>10</v>
      </c>
      <c r="BF16" s="44" t="s">
        <v>10</v>
      </c>
      <c r="BG16" s="51" t="s">
        <v>7</v>
      </c>
      <c r="BH16" s="49" t="s">
        <v>10</v>
      </c>
      <c r="BI16" s="49" t="s">
        <v>10</v>
      </c>
      <c r="BJ16" s="52" t="s">
        <v>10</v>
      </c>
      <c r="BK16" s="56" t="s">
        <v>7</v>
      </c>
      <c r="BL16" s="57" t="s">
        <v>7</v>
      </c>
      <c r="BM16" s="57" t="s">
        <v>10</v>
      </c>
      <c r="BN16" s="57" t="s">
        <v>7</v>
      </c>
      <c r="BO16" s="57" t="s">
        <v>7</v>
      </c>
      <c r="BP16" s="57" t="s">
        <v>10</v>
      </c>
      <c r="BQ16" s="57" t="s">
        <v>10</v>
      </c>
    </row>
    <row r="17" spans="2:69" ht="72" customHeight="1" x14ac:dyDescent="0.25">
      <c r="B17" s="20" t="s">
        <v>58</v>
      </c>
      <c r="C17" s="7" t="s">
        <v>59</v>
      </c>
      <c r="D17" s="7" t="s">
        <v>18</v>
      </c>
      <c r="E17" s="8" t="s">
        <v>7</v>
      </c>
      <c r="F17" s="8"/>
      <c r="G17" s="8"/>
      <c r="H17" s="10" t="s">
        <v>15</v>
      </c>
      <c r="I17" s="32" t="s">
        <v>56</v>
      </c>
      <c r="J17" s="76" t="s">
        <v>9</v>
      </c>
      <c r="K17" s="82" t="s">
        <v>403</v>
      </c>
      <c r="L17" s="36" t="s">
        <v>57</v>
      </c>
      <c r="M17" s="25" t="s">
        <v>7</v>
      </c>
      <c r="N17" s="25" t="s">
        <v>10</v>
      </c>
      <c r="O17" s="25" t="s">
        <v>10</v>
      </c>
      <c r="P17" s="25" t="s">
        <v>10</v>
      </c>
      <c r="Q17" s="25" t="s">
        <v>7</v>
      </c>
      <c r="R17" s="25" t="s">
        <v>10</v>
      </c>
      <c r="S17" s="25" t="s">
        <v>7</v>
      </c>
      <c r="T17" s="25" t="s">
        <v>10</v>
      </c>
      <c r="U17" s="25" t="s">
        <v>7</v>
      </c>
      <c r="V17" s="25" t="s">
        <v>10</v>
      </c>
      <c r="W17" s="25" t="s">
        <v>10</v>
      </c>
      <c r="X17" s="25" t="s">
        <v>10</v>
      </c>
      <c r="Y17" s="25" t="s">
        <v>10</v>
      </c>
      <c r="Z17" s="25" t="s">
        <v>10</v>
      </c>
      <c r="AA17" s="25" t="s">
        <v>7</v>
      </c>
      <c r="AB17" s="25" t="s">
        <v>10</v>
      </c>
      <c r="AC17" s="25" t="s">
        <v>10</v>
      </c>
      <c r="AD17" s="25" t="s">
        <v>10</v>
      </c>
      <c r="AE17" s="25" t="s">
        <v>7</v>
      </c>
      <c r="AF17" s="25" t="s">
        <v>10</v>
      </c>
      <c r="AG17" s="25" t="s">
        <v>10</v>
      </c>
      <c r="AH17" s="25" t="s">
        <v>10</v>
      </c>
      <c r="AI17" s="25" t="s">
        <v>10</v>
      </c>
      <c r="AJ17" s="25" t="s">
        <v>10</v>
      </c>
      <c r="AK17" s="25" t="s">
        <v>7</v>
      </c>
      <c r="AL17" s="25" t="s">
        <v>10</v>
      </c>
      <c r="AM17" s="25" t="s">
        <v>10</v>
      </c>
      <c r="AN17" s="25" t="s">
        <v>10</v>
      </c>
      <c r="AO17" s="25" t="s">
        <v>10</v>
      </c>
      <c r="AP17" s="43" t="s">
        <v>7</v>
      </c>
      <c r="AQ17" s="30" t="s">
        <v>10</v>
      </c>
      <c r="AR17" s="30" t="s">
        <v>10</v>
      </c>
      <c r="AS17" s="30" t="s">
        <v>10</v>
      </c>
      <c r="AT17" s="30" t="s">
        <v>7</v>
      </c>
      <c r="AU17" s="30" t="s">
        <v>7</v>
      </c>
      <c r="AV17" s="30" t="s">
        <v>7</v>
      </c>
      <c r="AW17" s="30" t="s">
        <v>7</v>
      </c>
      <c r="AX17" s="30" t="s">
        <v>7</v>
      </c>
      <c r="AY17" s="30" t="s">
        <v>7</v>
      </c>
      <c r="AZ17" s="30" t="s">
        <v>7</v>
      </c>
      <c r="BA17" s="30" t="s">
        <v>7</v>
      </c>
      <c r="BB17" s="30" t="s">
        <v>7</v>
      </c>
      <c r="BC17" s="30" t="s">
        <v>10</v>
      </c>
      <c r="BD17" s="30" t="s">
        <v>10</v>
      </c>
      <c r="BE17" s="30" t="s">
        <v>10</v>
      </c>
      <c r="BF17" s="44" t="s">
        <v>10</v>
      </c>
      <c r="BG17" s="51" t="s">
        <v>7</v>
      </c>
      <c r="BH17" s="49" t="s">
        <v>10</v>
      </c>
      <c r="BI17" s="49" t="s">
        <v>10</v>
      </c>
      <c r="BJ17" s="52" t="s">
        <v>10</v>
      </c>
      <c r="BK17" s="56" t="s">
        <v>7</v>
      </c>
      <c r="BL17" s="57" t="s">
        <v>7</v>
      </c>
      <c r="BM17" s="57" t="s">
        <v>10</v>
      </c>
      <c r="BN17" s="57" t="s">
        <v>7</v>
      </c>
      <c r="BO17" s="57" t="s">
        <v>7</v>
      </c>
      <c r="BP17" s="57" t="s">
        <v>10</v>
      </c>
      <c r="BQ17" s="57" t="s">
        <v>10</v>
      </c>
    </row>
    <row r="18" spans="2:69" ht="72" customHeight="1" x14ac:dyDescent="0.25">
      <c r="B18" s="20" t="s">
        <v>60</v>
      </c>
      <c r="C18" s="7" t="s">
        <v>61</v>
      </c>
      <c r="D18" s="7" t="s">
        <v>18</v>
      </c>
      <c r="E18" s="8" t="s">
        <v>7</v>
      </c>
      <c r="F18" s="8"/>
      <c r="G18" s="8"/>
      <c r="H18" s="10" t="s">
        <v>15</v>
      </c>
      <c r="I18" s="32" t="s">
        <v>56</v>
      </c>
      <c r="J18" s="76" t="s">
        <v>9</v>
      </c>
      <c r="K18" s="82" t="s">
        <v>403</v>
      </c>
      <c r="L18" s="36" t="s">
        <v>57</v>
      </c>
      <c r="M18" s="25" t="s">
        <v>7</v>
      </c>
      <c r="N18" s="25" t="s">
        <v>10</v>
      </c>
      <c r="O18" s="25" t="s">
        <v>10</v>
      </c>
      <c r="P18" s="25" t="s">
        <v>10</v>
      </c>
      <c r="Q18" s="25" t="s">
        <v>7</v>
      </c>
      <c r="R18" s="25" t="s">
        <v>10</v>
      </c>
      <c r="S18" s="25" t="s">
        <v>7</v>
      </c>
      <c r="T18" s="25" t="s">
        <v>10</v>
      </c>
      <c r="U18" s="25" t="s">
        <v>7</v>
      </c>
      <c r="V18" s="25" t="s">
        <v>10</v>
      </c>
      <c r="W18" s="25" t="s">
        <v>10</v>
      </c>
      <c r="X18" s="25" t="s">
        <v>10</v>
      </c>
      <c r="Y18" s="25" t="s">
        <v>10</v>
      </c>
      <c r="Z18" s="25" t="s">
        <v>10</v>
      </c>
      <c r="AA18" s="25" t="s">
        <v>7</v>
      </c>
      <c r="AB18" s="25" t="s">
        <v>10</v>
      </c>
      <c r="AC18" s="25" t="s">
        <v>10</v>
      </c>
      <c r="AD18" s="25" t="s">
        <v>10</v>
      </c>
      <c r="AE18" s="25" t="s">
        <v>7</v>
      </c>
      <c r="AF18" s="25" t="s">
        <v>10</v>
      </c>
      <c r="AG18" s="25" t="s">
        <v>10</v>
      </c>
      <c r="AH18" s="25" t="s">
        <v>10</v>
      </c>
      <c r="AI18" s="25" t="s">
        <v>10</v>
      </c>
      <c r="AJ18" s="25" t="s">
        <v>10</v>
      </c>
      <c r="AK18" s="25" t="s">
        <v>7</v>
      </c>
      <c r="AL18" s="25" t="s">
        <v>10</v>
      </c>
      <c r="AM18" s="25" t="s">
        <v>10</v>
      </c>
      <c r="AN18" s="25" t="s">
        <v>10</v>
      </c>
      <c r="AO18" s="25" t="s">
        <v>10</v>
      </c>
      <c r="AP18" s="43" t="s">
        <v>7</v>
      </c>
      <c r="AQ18" s="30" t="s">
        <v>10</v>
      </c>
      <c r="AR18" s="30" t="s">
        <v>10</v>
      </c>
      <c r="AS18" s="30" t="s">
        <v>10</v>
      </c>
      <c r="AT18" s="30" t="s">
        <v>7</v>
      </c>
      <c r="AU18" s="30" t="s">
        <v>7</v>
      </c>
      <c r="AV18" s="30" t="s">
        <v>7</v>
      </c>
      <c r="AW18" s="30" t="s">
        <v>7</v>
      </c>
      <c r="AX18" s="30" t="s">
        <v>7</v>
      </c>
      <c r="AY18" s="30" t="s">
        <v>7</v>
      </c>
      <c r="AZ18" s="30" t="s">
        <v>7</v>
      </c>
      <c r="BA18" s="30" t="s">
        <v>7</v>
      </c>
      <c r="BB18" s="30" t="s">
        <v>7</v>
      </c>
      <c r="BC18" s="30" t="s">
        <v>10</v>
      </c>
      <c r="BD18" s="30" t="s">
        <v>10</v>
      </c>
      <c r="BE18" s="30" t="s">
        <v>10</v>
      </c>
      <c r="BF18" s="44" t="s">
        <v>10</v>
      </c>
      <c r="BG18" s="51" t="s">
        <v>7</v>
      </c>
      <c r="BH18" s="49" t="s">
        <v>10</v>
      </c>
      <c r="BI18" s="49" t="s">
        <v>10</v>
      </c>
      <c r="BJ18" s="52" t="s">
        <v>10</v>
      </c>
      <c r="BK18" s="56" t="s">
        <v>7</v>
      </c>
      <c r="BL18" s="57" t="s">
        <v>7</v>
      </c>
      <c r="BM18" s="57" t="s">
        <v>10</v>
      </c>
      <c r="BN18" s="57" t="s">
        <v>7</v>
      </c>
      <c r="BO18" s="57" t="s">
        <v>7</v>
      </c>
      <c r="BP18" s="57" t="s">
        <v>10</v>
      </c>
      <c r="BQ18" s="57" t="s">
        <v>10</v>
      </c>
    </row>
    <row r="19" spans="2:69" ht="72" customHeight="1" x14ac:dyDescent="0.25">
      <c r="B19" s="20" t="s">
        <v>281</v>
      </c>
      <c r="C19" s="7" t="s">
        <v>233</v>
      </c>
      <c r="D19" s="7" t="s">
        <v>18</v>
      </c>
      <c r="E19" s="8" t="s">
        <v>7</v>
      </c>
      <c r="F19" s="8"/>
      <c r="G19" s="8"/>
      <c r="H19" s="8"/>
      <c r="I19" s="32" t="s">
        <v>234</v>
      </c>
      <c r="J19" s="76" t="s">
        <v>236</v>
      </c>
      <c r="K19" s="82" t="s">
        <v>408</v>
      </c>
      <c r="L19" s="36" t="s">
        <v>235</v>
      </c>
      <c r="M19" s="25" t="s">
        <v>7</v>
      </c>
      <c r="N19" s="25" t="s">
        <v>7</v>
      </c>
      <c r="O19" s="25" t="s">
        <v>10</v>
      </c>
      <c r="P19" s="25" t="s">
        <v>10</v>
      </c>
      <c r="Q19" s="25" t="s">
        <v>7</v>
      </c>
      <c r="R19" s="25" t="s">
        <v>7</v>
      </c>
      <c r="S19" s="25" t="s">
        <v>7</v>
      </c>
      <c r="T19" s="25" t="s">
        <v>7</v>
      </c>
      <c r="U19" s="25" t="s">
        <v>7</v>
      </c>
      <c r="V19" s="25" t="s">
        <v>7</v>
      </c>
      <c r="W19" s="25" t="s">
        <v>7</v>
      </c>
      <c r="X19" s="25" t="s">
        <v>10</v>
      </c>
      <c r="Y19" s="25" t="s">
        <v>7</v>
      </c>
      <c r="Z19" s="25" t="s">
        <v>10</v>
      </c>
      <c r="AA19" s="25" t="s">
        <v>7</v>
      </c>
      <c r="AB19" s="25" t="s">
        <v>7</v>
      </c>
      <c r="AC19" s="25" t="s">
        <v>10</v>
      </c>
      <c r="AD19" s="25" t="s">
        <v>7</v>
      </c>
      <c r="AE19" s="25" t="s">
        <v>7</v>
      </c>
      <c r="AF19" s="25" t="s">
        <v>7</v>
      </c>
      <c r="AG19" s="25" t="s">
        <v>10</v>
      </c>
      <c r="AH19" s="25" t="s">
        <v>10</v>
      </c>
      <c r="AI19" s="25" t="s">
        <v>10</v>
      </c>
      <c r="AJ19" s="25" t="s">
        <v>10</v>
      </c>
      <c r="AK19" s="25" t="s">
        <v>10</v>
      </c>
      <c r="AL19" s="25" t="s">
        <v>10</v>
      </c>
      <c r="AM19" s="25" t="s">
        <v>10</v>
      </c>
      <c r="AN19" s="25" t="s">
        <v>10</v>
      </c>
      <c r="AO19" s="25" t="s">
        <v>10</v>
      </c>
      <c r="AP19" s="45" t="s">
        <v>10</v>
      </c>
      <c r="AQ19" s="31" t="s">
        <v>10</v>
      </c>
      <c r="AR19" s="31" t="s">
        <v>10</v>
      </c>
      <c r="AS19" s="31" t="s">
        <v>10</v>
      </c>
      <c r="AT19" s="31" t="s">
        <v>7</v>
      </c>
      <c r="AU19" s="31" t="s">
        <v>7</v>
      </c>
      <c r="AV19" s="31" t="s">
        <v>7</v>
      </c>
      <c r="AW19" s="31" t="s">
        <v>7</v>
      </c>
      <c r="AX19" s="31" t="s">
        <v>7</v>
      </c>
      <c r="AY19" s="31" t="s">
        <v>7</v>
      </c>
      <c r="AZ19" s="31" t="s">
        <v>7</v>
      </c>
      <c r="BA19" s="31" t="s">
        <v>7</v>
      </c>
      <c r="BB19" s="31" t="s">
        <v>7</v>
      </c>
      <c r="BC19" s="31" t="s">
        <v>10</v>
      </c>
      <c r="BD19" s="31" t="s">
        <v>10</v>
      </c>
      <c r="BE19" s="31" t="s">
        <v>10</v>
      </c>
      <c r="BF19" s="46" t="s">
        <v>10</v>
      </c>
      <c r="BG19" s="53" t="s">
        <v>7</v>
      </c>
      <c r="BH19" s="50" t="s">
        <v>10</v>
      </c>
      <c r="BI19" s="50" t="s">
        <v>10</v>
      </c>
      <c r="BJ19" s="54" t="s">
        <v>10</v>
      </c>
      <c r="BK19" s="58" t="s">
        <v>416</v>
      </c>
      <c r="BL19" s="59" t="s">
        <v>7</v>
      </c>
      <c r="BM19" s="59" t="s">
        <v>10</v>
      </c>
      <c r="BN19" s="59" t="s">
        <v>10</v>
      </c>
      <c r="BO19" s="59" t="s">
        <v>7</v>
      </c>
      <c r="BP19" s="59" t="s">
        <v>10</v>
      </c>
      <c r="BQ19" s="59" t="s">
        <v>10</v>
      </c>
    </row>
    <row r="20" spans="2:69" ht="72" customHeight="1" x14ac:dyDescent="0.25">
      <c r="B20" s="20" t="s">
        <v>306</v>
      </c>
      <c r="C20" s="7" t="s">
        <v>62</v>
      </c>
      <c r="D20" s="7" t="s">
        <v>18</v>
      </c>
      <c r="E20" s="8" t="s">
        <v>7</v>
      </c>
      <c r="F20" s="8"/>
      <c r="G20" s="8"/>
      <c r="H20" s="8"/>
      <c r="I20" s="32" t="s">
        <v>63</v>
      </c>
      <c r="J20" s="76" t="s">
        <v>64</v>
      </c>
      <c r="K20" s="82" t="s">
        <v>408</v>
      </c>
      <c r="L20" s="39" t="s">
        <v>417</v>
      </c>
      <c r="M20" s="25" t="s">
        <v>7</v>
      </c>
      <c r="N20" s="25" t="s">
        <v>10</v>
      </c>
      <c r="O20" s="25" t="s">
        <v>10</v>
      </c>
      <c r="P20" s="25" t="s">
        <v>10</v>
      </c>
      <c r="Q20" s="25" t="s">
        <v>7</v>
      </c>
      <c r="R20" s="25" t="s">
        <v>10</v>
      </c>
      <c r="S20" s="25" t="s">
        <v>7</v>
      </c>
      <c r="T20" s="25" t="s">
        <v>10</v>
      </c>
      <c r="U20" s="25" t="s">
        <v>7</v>
      </c>
      <c r="V20" s="25" t="s">
        <v>7</v>
      </c>
      <c r="W20" s="25" t="s">
        <v>10</v>
      </c>
      <c r="X20" s="25" t="s">
        <v>10</v>
      </c>
      <c r="Y20" s="25" t="s">
        <v>10</v>
      </c>
      <c r="Z20" s="25" t="s">
        <v>10</v>
      </c>
      <c r="AA20" s="25" t="s">
        <v>7</v>
      </c>
      <c r="AB20" s="25" t="s">
        <v>10</v>
      </c>
      <c r="AC20" s="25" t="s">
        <v>10</v>
      </c>
      <c r="AD20" s="25" t="s">
        <v>10</v>
      </c>
      <c r="AE20" s="25" t="s">
        <v>7</v>
      </c>
      <c r="AF20" s="25" t="s">
        <v>10</v>
      </c>
      <c r="AG20" s="25" t="s">
        <v>7</v>
      </c>
      <c r="AH20" s="25" t="s">
        <v>10</v>
      </c>
      <c r="AI20" s="25" t="s">
        <v>10</v>
      </c>
      <c r="AJ20" s="25" t="s">
        <v>10</v>
      </c>
      <c r="AK20" s="25" t="s">
        <v>10</v>
      </c>
      <c r="AL20" s="25" t="s">
        <v>10</v>
      </c>
      <c r="AM20" s="25" t="s">
        <v>10</v>
      </c>
      <c r="AN20" s="25" t="s">
        <v>10</v>
      </c>
      <c r="AO20" s="25" t="s">
        <v>10</v>
      </c>
      <c r="AP20" s="43" t="s">
        <v>7</v>
      </c>
      <c r="AQ20" s="30" t="s">
        <v>10</v>
      </c>
      <c r="AR20" s="30" t="s">
        <v>10</v>
      </c>
      <c r="AS20" s="30" t="s">
        <v>10</v>
      </c>
      <c r="AT20" s="30" t="s">
        <v>7</v>
      </c>
      <c r="AU20" s="30" t="s">
        <v>7</v>
      </c>
      <c r="AV20" s="30" t="s">
        <v>7</v>
      </c>
      <c r="AW20" s="30" t="s">
        <v>7</v>
      </c>
      <c r="AX20" s="30" t="s">
        <v>7</v>
      </c>
      <c r="AY20" s="30" t="s">
        <v>7</v>
      </c>
      <c r="AZ20" s="30" t="s">
        <v>7</v>
      </c>
      <c r="BA20" s="30" t="s">
        <v>7</v>
      </c>
      <c r="BB20" s="30" t="s">
        <v>7</v>
      </c>
      <c r="BC20" s="30" t="s">
        <v>10</v>
      </c>
      <c r="BD20" s="30" t="s">
        <v>10</v>
      </c>
      <c r="BE20" s="30" t="s">
        <v>10</v>
      </c>
      <c r="BF20" s="44" t="s">
        <v>10</v>
      </c>
      <c r="BG20" s="51" t="s">
        <v>7</v>
      </c>
      <c r="BH20" s="49" t="s">
        <v>10</v>
      </c>
      <c r="BI20" s="49" t="s">
        <v>10</v>
      </c>
      <c r="BJ20" s="52" t="s">
        <v>10</v>
      </c>
      <c r="BK20" s="56" t="s">
        <v>10</v>
      </c>
      <c r="BL20" s="57" t="s">
        <v>7</v>
      </c>
      <c r="BM20" s="57" t="s">
        <v>10</v>
      </c>
      <c r="BN20" s="57" t="s">
        <v>10</v>
      </c>
      <c r="BO20" s="57" t="s">
        <v>7</v>
      </c>
      <c r="BP20" s="57" t="s">
        <v>10</v>
      </c>
      <c r="BQ20" s="57" t="s">
        <v>7</v>
      </c>
    </row>
    <row r="21" spans="2:69" ht="72" customHeight="1" x14ac:dyDescent="0.25">
      <c r="B21" s="20" t="s">
        <v>65</v>
      </c>
      <c r="C21" s="7" t="s">
        <v>66</v>
      </c>
      <c r="D21" s="7" t="s">
        <v>18</v>
      </c>
      <c r="E21" s="8" t="s">
        <v>7</v>
      </c>
      <c r="F21" s="8"/>
      <c r="G21" s="8" t="s">
        <v>67</v>
      </c>
      <c r="H21" s="10" t="s">
        <v>15</v>
      </c>
      <c r="I21" s="32" t="s">
        <v>68</v>
      </c>
      <c r="J21" s="206" t="s">
        <v>419</v>
      </c>
      <c r="K21" s="207" t="s">
        <v>418</v>
      </c>
      <c r="L21" s="39" t="s">
        <v>69</v>
      </c>
      <c r="M21" s="25" t="s">
        <v>7</v>
      </c>
      <c r="N21" s="25" t="s">
        <v>7</v>
      </c>
      <c r="O21" s="25" t="s">
        <v>7</v>
      </c>
      <c r="P21" s="25" t="s">
        <v>7</v>
      </c>
      <c r="Q21" s="25" t="s">
        <v>7</v>
      </c>
      <c r="R21" s="25" t="s">
        <v>7</v>
      </c>
      <c r="S21" s="25" t="s">
        <v>7</v>
      </c>
      <c r="T21" s="25" t="s">
        <v>7</v>
      </c>
      <c r="U21" s="25" t="s">
        <v>7</v>
      </c>
      <c r="V21" s="25" t="s">
        <v>7</v>
      </c>
      <c r="W21" s="25" t="s">
        <v>7</v>
      </c>
      <c r="X21" s="25" t="s">
        <v>7</v>
      </c>
      <c r="Y21" s="25" t="s">
        <v>7</v>
      </c>
      <c r="Z21" s="25" t="s">
        <v>7</v>
      </c>
      <c r="AA21" s="25" t="s">
        <v>7</v>
      </c>
      <c r="AB21" s="25" t="s">
        <v>7</v>
      </c>
      <c r="AC21" s="25" t="s">
        <v>7</v>
      </c>
      <c r="AD21" s="25" t="s">
        <v>7</v>
      </c>
      <c r="AE21" s="25" t="s">
        <v>7</v>
      </c>
      <c r="AF21" s="25" t="s">
        <v>7</v>
      </c>
      <c r="AG21" s="25" t="s">
        <v>10</v>
      </c>
      <c r="AH21" s="25" t="s">
        <v>7</v>
      </c>
      <c r="AI21" s="25" t="s">
        <v>10</v>
      </c>
      <c r="AJ21" s="25" t="s">
        <v>10</v>
      </c>
      <c r="AK21" s="25" t="s">
        <v>10</v>
      </c>
      <c r="AL21" s="25" t="s">
        <v>10</v>
      </c>
      <c r="AM21" s="25" t="s">
        <v>10</v>
      </c>
      <c r="AN21" s="25" t="s">
        <v>10</v>
      </c>
      <c r="AO21" s="25" t="s">
        <v>10</v>
      </c>
      <c r="AP21" s="43" t="s">
        <v>7</v>
      </c>
      <c r="AQ21" s="30" t="s">
        <v>10</v>
      </c>
      <c r="AR21" s="30" t="s">
        <v>10</v>
      </c>
      <c r="AS21" s="30" t="s">
        <v>10</v>
      </c>
      <c r="AT21" s="30" t="s">
        <v>7</v>
      </c>
      <c r="AU21" s="30" t="s">
        <v>7</v>
      </c>
      <c r="AV21" s="30" t="s">
        <v>7</v>
      </c>
      <c r="AW21" s="30" t="s">
        <v>7</v>
      </c>
      <c r="AX21" s="30" t="s">
        <v>7</v>
      </c>
      <c r="AY21" s="30" t="s">
        <v>7</v>
      </c>
      <c r="AZ21" s="30" t="s">
        <v>7</v>
      </c>
      <c r="BA21" s="30" t="s">
        <v>7</v>
      </c>
      <c r="BB21" s="30" t="s">
        <v>7</v>
      </c>
      <c r="BC21" s="30" t="s">
        <v>10</v>
      </c>
      <c r="BD21" s="30" t="s">
        <v>10</v>
      </c>
      <c r="BE21" s="30" t="s">
        <v>10</v>
      </c>
      <c r="BF21" s="44" t="s">
        <v>10</v>
      </c>
      <c r="BG21" s="51" t="s">
        <v>7</v>
      </c>
      <c r="BH21" s="49" t="s">
        <v>10</v>
      </c>
      <c r="BI21" s="49" t="s">
        <v>10</v>
      </c>
      <c r="BJ21" s="52" t="s">
        <v>10</v>
      </c>
      <c r="BK21" s="56" t="s">
        <v>10</v>
      </c>
      <c r="BL21" s="57" t="s">
        <v>7</v>
      </c>
      <c r="BM21" s="57" t="s">
        <v>7</v>
      </c>
      <c r="BN21" s="57" t="s">
        <v>10</v>
      </c>
      <c r="BO21" s="57" t="s">
        <v>7</v>
      </c>
      <c r="BP21" s="57" t="s">
        <v>7</v>
      </c>
      <c r="BQ21" s="57" t="s">
        <v>7</v>
      </c>
    </row>
    <row r="22" spans="2:69" ht="72" customHeight="1" x14ac:dyDescent="0.25">
      <c r="B22" s="20" t="s">
        <v>70</v>
      </c>
      <c r="C22" s="7" t="s">
        <v>71</v>
      </c>
      <c r="D22" s="7" t="s">
        <v>18</v>
      </c>
      <c r="E22" s="8" t="s">
        <v>7</v>
      </c>
      <c r="F22" s="8">
        <v>20</v>
      </c>
      <c r="G22" s="12" t="s">
        <v>72</v>
      </c>
      <c r="H22" s="10" t="s">
        <v>15</v>
      </c>
      <c r="I22" s="32" t="s">
        <v>73</v>
      </c>
      <c r="J22" s="76" t="s">
        <v>75</v>
      </c>
      <c r="K22" s="82" t="s">
        <v>403</v>
      </c>
      <c r="L22" s="36" t="s">
        <v>74</v>
      </c>
      <c r="M22" s="25" t="s">
        <v>7</v>
      </c>
      <c r="N22" s="25" t="s">
        <v>7</v>
      </c>
      <c r="O22" s="25" t="s">
        <v>7</v>
      </c>
      <c r="P22" s="25" t="s">
        <v>7</v>
      </c>
      <c r="Q22" s="25" t="s">
        <v>7</v>
      </c>
      <c r="R22" s="25" t="s">
        <v>7</v>
      </c>
      <c r="S22" s="25" t="s">
        <v>7</v>
      </c>
      <c r="T22" s="25" t="s">
        <v>7</v>
      </c>
      <c r="U22" s="25" t="s">
        <v>7</v>
      </c>
      <c r="V22" s="25" t="s">
        <v>7</v>
      </c>
      <c r="W22" s="25" t="s">
        <v>7</v>
      </c>
      <c r="X22" s="25" t="s">
        <v>7</v>
      </c>
      <c r="Y22" s="25" t="s">
        <v>7</v>
      </c>
      <c r="Z22" s="25" t="s">
        <v>10</v>
      </c>
      <c r="AA22" s="25" t="s">
        <v>7</v>
      </c>
      <c r="AB22" s="25" t="s">
        <v>7</v>
      </c>
      <c r="AC22" s="25" t="s">
        <v>7</v>
      </c>
      <c r="AD22" s="25" t="s">
        <v>7</v>
      </c>
      <c r="AE22" s="25" t="s">
        <v>7</v>
      </c>
      <c r="AF22" s="25" t="s">
        <v>7</v>
      </c>
      <c r="AG22" s="25" t="s">
        <v>10</v>
      </c>
      <c r="AH22" s="25" t="s">
        <v>7</v>
      </c>
      <c r="AI22" s="25" t="s">
        <v>7</v>
      </c>
      <c r="AJ22" s="25" t="s">
        <v>10</v>
      </c>
      <c r="AK22" s="25" t="s">
        <v>10</v>
      </c>
      <c r="AL22" s="25" t="s">
        <v>7</v>
      </c>
      <c r="AM22" s="25" t="s">
        <v>7</v>
      </c>
      <c r="AN22" s="25" t="s">
        <v>7</v>
      </c>
      <c r="AO22" s="25" t="s">
        <v>10</v>
      </c>
      <c r="AP22" s="43" t="s">
        <v>7</v>
      </c>
      <c r="AQ22" s="30" t="s">
        <v>10</v>
      </c>
      <c r="AR22" s="30" t="s">
        <v>7</v>
      </c>
      <c r="AS22" s="30" t="s">
        <v>10</v>
      </c>
      <c r="AT22" s="30" t="s">
        <v>7</v>
      </c>
      <c r="AU22" s="30" t="s">
        <v>7</v>
      </c>
      <c r="AV22" s="30" t="s">
        <v>7</v>
      </c>
      <c r="AW22" s="30" t="s">
        <v>7</v>
      </c>
      <c r="AX22" s="30" t="s">
        <v>7</v>
      </c>
      <c r="AY22" s="30" t="s">
        <v>7</v>
      </c>
      <c r="AZ22" s="30" t="s">
        <v>7</v>
      </c>
      <c r="BA22" s="30" t="s">
        <v>7</v>
      </c>
      <c r="BB22" s="30" t="s">
        <v>7</v>
      </c>
      <c r="BC22" s="30" t="s">
        <v>10</v>
      </c>
      <c r="BD22" s="30" t="s">
        <v>7</v>
      </c>
      <c r="BE22" s="30" t="s">
        <v>10</v>
      </c>
      <c r="BF22" s="44" t="s">
        <v>10</v>
      </c>
      <c r="BG22" s="51" t="s">
        <v>7</v>
      </c>
      <c r="BH22" s="49" t="s">
        <v>10</v>
      </c>
      <c r="BI22" s="49" t="s">
        <v>10</v>
      </c>
      <c r="BJ22" s="52" t="s">
        <v>10</v>
      </c>
      <c r="BK22" s="56" t="s">
        <v>10</v>
      </c>
      <c r="BL22" s="57" t="s">
        <v>7</v>
      </c>
      <c r="BM22" s="57" t="s">
        <v>7</v>
      </c>
      <c r="BN22" s="57" t="s">
        <v>10</v>
      </c>
      <c r="BO22" s="57" t="s">
        <v>10</v>
      </c>
      <c r="BP22" s="57" t="s">
        <v>7</v>
      </c>
      <c r="BQ22" s="57" t="s">
        <v>421</v>
      </c>
    </row>
    <row r="23" spans="2:69" ht="72" customHeight="1" x14ac:dyDescent="0.25">
      <c r="B23" s="20" t="s">
        <v>76</v>
      </c>
      <c r="C23" s="7" t="s">
        <v>77</v>
      </c>
      <c r="D23" s="7" t="s">
        <v>18</v>
      </c>
      <c r="E23" s="8" t="s">
        <v>7</v>
      </c>
      <c r="F23" s="8"/>
      <c r="G23" s="8"/>
      <c r="H23" s="8"/>
      <c r="I23" s="32" t="s">
        <v>78</v>
      </c>
      <c r="J23" s="208" t="s">
        <v>9</v>
      </c>
      <c r="K23" s="207" t="s">
        <v>403</v>
      </c>
      <c r="L23" s="36" t="s">
        <v>79</v>
      </c>
      <c r="M23" s="28" t="s">
        <v>7</v>
      </c>
      <c r="N23" s="28" t="s">
        <v>7</v>
      </c>
      <c r="O23" s="28" t="s">
        <v>10</v>
      </c>
      <c r="P23" s="28" t="s">
        <v>10</v>
      </c>
      <c r="Q23" s="28" t="s">
        <v>7</v>
      </c>
      <c r="R23" s="28" t="s">
        <v>7</v>
      </c>
      <c r="S23" s="28" t="s">
        <v>7</v>
      </c>
      <c r="T23" s="28" t="s">
        <v>7</v>
      </c>
      <c r="U23" s="28" t="s">
        <v>7</v>
      </c>
      <c r="V23" s="28" t="s">
        <v>7</v>
      </c>
      <c r="W23" s="28" t="s">
        <v>7</v>
      </c>
      <c r="X23" s="28" t="s">
        <v>10</v>
      </c>
      <c r="Y23" s="28" t="s">
        <v>10</v>
      </c>
      <c r="Z23" s="28" t="s">
        <v>10</v>
      </c>
      <c r="AA23" s="28" t="s">
        <v>7</v>
      </c>
      <c r="AB23" s="28" t="s">
        <v>7</v>
      </c>
      <c r="AC23" s="28" t="s">
        <v>10</v>
      </c>
      <c r="AD23" s="28" t="s">
        <v>10</v>
      </c>
      <c r="AE23" s="28" t="s">
        <v>7</v>
      </c>
      <c r="AF23" s="28" t="s">
        <v>7</v>
      </c>
      <c r="AG23" s="28" t="s">
        <v>10</v>
      </c>
      <c r="AH23" s="28" t="s">
        <v>10</v>
      </c>
      <c r="AI23" s="28" t="s">
        <v>10</v>
      </c>
      <c r="AJ23" s="28" t="s">
        <v>10</v>
      </c>
      <c r="AK23" s="28" t="s">
        <v>10</v>
      </c>
      <c r="AL23" s="28" t="s">
        <v>10</v>
      </c>
      <c r="AM23" s="28" t="s">
        <v>10</v>
      </c>
      <c r="AN23" s="28" t="s">
        <v>10</v>
      </c>
      <c r="AO23" s="28" t="s">
        <v>10</v>
      </c>
      <c r="AP23" s="43" t="s">
        <v>7</v>
      </c>
      <c r="AQ23" s="30" t="s">
        <v>10</v>
      </c>
      <c r="AR23" s="30" t="s">
        <v>10</v>
      </c>
      <c r="AS23" s="30" t="s">
        <v>10</v>
      </c>
      <c r="AT23" s="30" t="s">
        <v>7</v>
      </c>
      <c r="AU23" s="30" t="s">
        <v>7</v>
      </c>
      <c r="AV23" s="30" t="s">
        <v>7</v>
      </c>
      <c r="AW23" s="30" t="s">
        <v>7</v>
      </c>
      <c r="AX23" s="30" t="s">
        <v>7</v>
      </c>
      <c r="AY23" s="30" t="s">
        <v>7</v>
      </c>
      <c r="AZ23" s="30" t="s">
        <v>7</v>
      </c>
      <c r="BA23" s="30" t="s">
        <v>7</v>
      </c>
      <c r="BB23" s="30" t="s">
        <v>7</v>
      </c>
      <c r="BC23" s="30" t="s">
        <v>10</v>
      </c>
      <c r="BD23" s="30" t="s">
        <v>10</v>
      </c>
      <c r="BE23" s="30" t="s">
        <v>10</v>
      </c>
      <c r="BF23" s="44" t="s">
        <v>10</v>
      </c>
      <c r="BG23" s="51" t="s">
        <v>7</v>
      </c>
      <c r="BH23" s="49" t="s">
        <v>10</v>
      </c>
      <c r="BI23" s="49" t="s">
        <v>10</v>
      </c>
      <c r="BJ23" s="52" t="s">
        <v>10</v>
      </c>
      <c r="BK23" s="56" t="s">
        <v>10</v>
      </c>
      <c r="BL23" s="57" t="s">
        <v>7</v>
      </c>
      <c r="BM23" s="57" t="s">
        <v>7</v>
      </c>
      <c r="BN23" s="57" t="s">
        <v>10</v>
      </c>
      <c r="BO23" s="57" t="s">
        <v>7</v>
      </c>
      <c r="BP23" s="57" t="s">
        <v>10</v>
      </c>
      <c r="BQ23" s="57" t="s">
        <v>10</v>
      </c>
    </row>
    <row r="24" spans="2:69" ht="72" customHeight="1" x14ac:dyDescent="0.25">
      <c r="B24" s="20" t="s">
        <v>81</v>
      </c>
      <c r="C24" s="7" t="s">
        <v>82</v>
      </c>
      <c r="D24" s="7" t="s">
        <v>18</v>
      </c>
      <c r="E24" s="8" t="s">
        <v>7</v>
      </c>
      <c r="F24" s="8"/>
      <c r="G24" s="8"/>
      <c r="H24" s="8"/>
      <c r="I24" s="32" t="s">
        <v>83</v>
      </c>
      <c r="J24" s="76" t="s">
        <v>9</v>
      </c>
      <c r="K24" s="82" t="s">
        <v>408</v>
      </c>
      <c r="L24" s="36" t="s">
        <v>422</v>
      </c>
      <c r="M24" s="28" t="s">
        <v>7</v>
      </c>
      <c r="N24" s="25" t="s">
        <v>10</v>
      </c>
      <c r="O24" s="25" t="s">
        <v>10</v>
      </c>
      <c r="P24" s="25" t="s">
        <v>10</v>
      </c>
      <c r="Q24" s="25" t="s">
        <v>7</v>
      </c>
      <c r="R24" s="25" t="s">
        <v>10</v>
      </c>
      <c r="S24" s="25" t="s">
        <v>7</v>
      </c>
      <c r="T24" s="25" t="s">
        <v>10</v>
      </c>
      <c r="U24" s="25" t="s">
        <v>7</v>
      </c>
      <c r="V24" s="25" t="s">
        <v>7</v>
      </c>
      <c r="W24" s="25" t="s">
        <v>10</v>
      </c>
      <c r="X24" s="25" t="s">
        <v>10</v>
      </c>
      <c r="Y24" s="25" t="s">
        <v>10</v>
      </c>
      <c r="Z24" s="25" t="s">
        <v>10</v>
      </c>
      <c r="AA24" s="25" t="s">
        <v>7</v>
      </c>
      <c r="AB24" s="25" t="s">
        <v>10</v>
      </c>
      <c r="AC24" s="25" t="s">
        <v>10</v>
      </c>
      <c r="AD24" s="25" t="s">
        <v>10</v>
      </c>
      <c r="AE24" s="25" t="s">
        <v>7</v>
      </c>
      <c r="AF24" s="25" t="s">
        <v>10</v>
      </c>
      <c r="AG24" s="25" t="s">
        <v>10</v>
      </c>
      <c r="AH24" s="25" t="s">
        <v>10</v>
      </c>
      <c r="AI24" s="25" t="s">
        <v>10</v>
      </c>
      <c r="AJ24" s="25" t="s">
        <v>10</v>
      </c>
      <c r="AK24" s="25" t="s">
        <v>10</v>
      </c>
      <c r="AL24" s="25" t="s">
        <v>10</v>
      </c>
      <c r="AM24" s="25" t="s">
        <v>10</v>
      </c>
      <c r="AN24" s="25" t="s">
        <v>10</v>
      </c>
      <c r="AO24" s="25" t="s">
        <v>10</v>
      </c>
      <c r="AP24" s="45" t="s">
        <v>10</v>
      </c>
      <c r="AQ24" s="31" t="s">
        <v>10</v>
      </c>
      <c r="AR24" s="31" t="s">
        <v>10</v>
      </c>
      <c r="AS24" s="31" t="s">
        <v>10</v>
      </c>
      <c r="AT24" s="31" t="s">
        <v>7</v>
      </c>
      <c r="AU24" s="31" t="s">
        <v>423</v>
      </c>
      <c r="AV24" s="31" t="s">
        <v>7</v>
      </c>
      <c r="AW24" s="31" t="s">
        <v>10</v>
      </c>
      <c r="AX24" s="31" t="s">
        <v>7</v>
      </c>
      <c r="AY24" s="31" t="s">
        <v>7</v>
      </c>
      <c r="AZ24" s="31" t="s">
        <v>7</v>
      </c>
      <c r="BA24" s="31" t="s">
        <v>10</v>
      </c>
      <c r="BB24" s="31" t="s">
        <v>7</v>
      </c>
      <c r="BC24" s="31" t="s">
        <v>10</v>
      </c>
      <c r="BD24" s="31" t="s">
        <v>7</v>
      </c>
      <c r="BE24" s="31" t="s">
        <v>10</v>
      </c>
      <c r="BF24" s="46" t="s">
        <v>10</v>
      </c>
      <c r="BG24" s="53" t="s">
        <v>7</v>
      </c>
      <c r="BH24" s="50" t="s">
        <v>10</v>
      </c>
      <c r="BI24" s="50" t="s">
        <v>10</v>
      </c>
      <c r="BJ24" s="54" t="s">
        <v>10</v>
      </c>
      <c r="BK24" s="58" t="s">
        <v>10</v>
      </c>
      <c r="BL24" s="59" t="s">
        <v>7</v>
      </c>
      <c r="BM24" s="59" t="s">
        <v>10</v>
      </c>
      <c r="BN24" s="59" t="s">
        <v>10</v>
      </c>
      <c r="BO24" s="59" t="s">
        <v>7</v>
      </c>
      <c r="BP24" s="59" t="s">
        <v>10</v>
      </c>
      <c r="BQ24" s="59" t="s">
        <v>7</v>
      </c>
    </row>
    <row r="25" spans="2:69" ht="72" customHeight="1" x14ac:dyDescent="0.25">
      <c r="B25" s="20" t="s">
        <v>84</v>
      </c>
      <c r="C25" s="7" t="s">
        <v>85</v>
      </c>
      <c r="D25" s="7" t="s">
        <v>18</v>
      </c>
      <c r="E25" s="8" t="s">
        <v>7</v>
      </c>
      <c r="F25" s="8"/>
      <c r="G25" s="8"/>
      <c r="H25" s="8"/>
      <c r="I25" s="32" t="s">
        <v>83</v>
      </c>
      <c r="J25" s="76" t="s">
        <v>9</v>
      </c>
      <c r="K25" s="82" t="s">
        <v>408</v>
      </c>
      <c r="L25" s="36" t="s">
        <v>422</v>
      </c>
      <c r="M25" s="28" t="s">
        <v>7</v>
      </c>
      <c r="N25" s="25" t="s">
        <v>10</v>
      </c>
      <c r="O25" s="25" t="s">
        <v>10</v>
      </c>
      <c r="P25" s="25" t="s">
        <v>10</v>
      </c>
      <c r="Q25" s="25" t="s">
        <v>7</v>
      </c>
      <c r="R25" s="25" t="s">
        <v>10</v>
      </c>
      <c r="S25" s="25" t="s">
        <v>7</v>
      </c>
      <c r="T25" s="25" t="s">
        <v>10</v>
      </c>
      <c r="U25" s="25" t="s">
        <v>7</v>
      </c>
      <c r="V25" s="25" t="s">
        <v>7</v>
      </c>
      <c r="W25" s="25" t="s">
        <v>10</v>
      </c>
      <c r="X25" s="25" t="s">
        <v>10</v>
      </c>
      <c r="Y25" s="25" t="s">
        <v>10</v>
      </c>
      <c r="Z25" s="25" t="s">
        <v>10</v>
      </c>
      <c r="AA25" s="25" t="s">
        <v>7</v>
      </c>
      <c r="AB25" s="25" t="s">
        <v>10</v>
      </c>
      <c r="AC25" s="25" t="s">
        <v>10</v>
      </c>
      <c r="AD25" s="25" t="s">
        <v>10</v>
      </c>
      <c r="AE25" s="25" t="s">
        <v>7</v>
      </c>
      <c r="AF25" s="25" t="s">
        <v>10</v>
      </c>
      <c r="AG25" s="25" t="s">
        <v>10</v>
      </c>
      <c r="AH25" s="25" t="s">
        <v>10</v>
      </c>
      <c r="AI25" s="25" t="s">
        <v>10</v>
      </c>
      <c r="AJ25" s="25" t="s">
        <v>10</v>
      </c>
      <c r="AK25" s="25" t="s">
        <v>10</v>
      </c>
      <c r="AL25" s="25" t="s">
        <v>10</v>
      </c>
      <c r="AM25" s="25" t="s">
        <v>10</v>
      </c>
      <c r="AN25" s="25" t="s">
        <v>10</v>
      </c>
      <c r="AO25" s="25" t="s">
        <v>10</v>
      </c>
      <c r="AP25" s="45" t="s">
        <v>10</v>
      </c>
      <c r="AQ25" s="31" t="s">
        <v>10</v>
      </c>
      <c r="AR25" s="31" t="s">
        <v>10</v>
      </c>
      <c r="AS25" s="31" t="s">
        <v>10</v>
      </c>
      <c r="AT25" s="31" t="s">
        <v>7</v>
      </c>
      <c r="AU25" s="31" t="s">
        <v>423</v>
      </c>
      <c r="AV25" s="31" t="s">
        <v>7</v>
      </c>
      <c r="AW25" s="31" t="s">
        <v>10</v>
      </c>
      <c r="AX25" s="31" t="s">
        <v>7</v>
      </c>
      <c r="AY25" s="31" t="s">
        <v>7</v>
      </c>
      <c r="AZ25" s="31" t="s">
        <v>7</v>
      </c>
      <c r="BA25" s="31" t="s">
        <v>10</v>
      </c>
      <c r="BB25" s="31" t="s">
        <v>7</v>
      </c>
      <c r="BC25" s="31" t="s">
        <v>10</v>
      </c>
      <c r="BD25" s="31" t="s">
        <v>7</v>
      </c>
      <c r="BE25" s="31" t="s">
        <v>10</v>
      </c>
      <c r="BF25" s="46" t="s">
        <v>10</v>
      </c>
      <c r="BG25" s="53" t="s">
        <v>7</v>
      </c>
      <c r="BH25" s="50" t="s">
        <v>10</v>
      </c>
      <c r="BI25" s="50" t="s">
        <v>10</v>
      </c>
      <c r="BJ25" s="54" t="s">
        <v>10</v>
      </c>
      <c r="BK25" s="58" t="s">
        <v>10</v>
      </c>
      <c r="BL25" s="59" t="s">
        <v>7</v>
      </c>
      <c r="BM25" s="59" t="s">
        <v>10</v>
      </c>
      <c r="BN25" s="59" t="s">
        <v>10</v>
      </c>
      <c r="BO25" s="59" t="s">
        <v>7</v>
      </c>
      <c r="BP25" s="59" t="s">
        <v>10</v>
      </c>
      <c r="BQ25" s="59" t="s">
        <v>7</v>
      </c>
    </row>
    <row r="26" spans="2:69" ht="72" customHeight="1" x14ac:dyDescent="0.25">
      <c r="B26" s="20" t="s">
        <v>86</v>
      </c>
      <c r="C26" s="7" t="s">
        <v>87</v>
      </c>
      <c r="D26" s="7" t="s">
        <v>18</v>
      </c>
      <c r="E26" s="8" t="s">
        <v>7</v>
      </c>
      <c r="F26" s="8"/>
      <c r="G26" s="8"/>
      <c r="H26" s="8"/>
      <c r="I26" s="32" t="s">
        <v>88</v>
      </c>
      <c r="J26" s="76" t="s">
        <v>86</v>
      </c>
      <c r="K26" s="82" t="s">
        <v>403</v>
      </c>
      <c r="L26" s="36" t="s">
        <v>89</v>
      </c>
      <c r="M26" s="25" t="s">
        <v>7</v>
      </c>
      <c r="N26" s="25" t="s">
        <v>10</v>
      </c>
      <c r="O26" s="25" t="s">
        <v>10</v>
      </c>
      <c r="P26" s="25" t="s">
        <v>10</v>
      </c>
      <c r="Q26" s="25" t="s">
        <v>7</v>
      </c>
      <c r="R26" s="25" t="s">
        <v>10</v>
      </c>
      <c r="S26" s="25" t="s">
        <v>10</v>
      </c>
      <c r="T26" s="25" t="s">
        <v>10</v>
      </c>
      <c r="U26" s="25" t="s">
        <v>10</v>
      </c>
      <c r="V26" s="25" t="s">
        <v>10</v>
      </c>
      <c r="W26" s="25" t="s">
        <v>10</v>
      </c>
      <c r="X26" s="25" t="s">
        <v>10</v>
      </c>
      <c r="Y26" s="25" t="s">
        <v>10</v>
      </c>
      <c r="Z26" s="25" t="s">
        <v>10</v>
      </c>
      <c r="AA26" s="25" t="s">
        <v>10</v>
      </c>
      <c r="AB26" s="25" t="s">
        <v>10</v>
      </c>
      <c r="AC26" s="25" t="s">
        <v>10</v>
      </c>
      <c r="AD26" s="25" t="s">
        <v>10</v>
      </c>
      <c r="AE26" s="25" t="s">
        <v>10</v>
      </c>
      <c r="AF26" s="25" t="s">
        <v>10</v>
      </c>
      <c r="AG26" s="25" t="s">
        <v>10</v>
      </c>
      <c r="AH26" s="25" t="s">
        <v>10</v>
      </c>
      <c r="AI26" s="25" t="s">
        <v>10</v>
      </c>
      <c r="AJ26" s="25" t="s">
        <v>10</v>
      </c>
      <c r="AK26" s="25" t="s">
        <v>10</v>
      </c>
      <c r="AL26" s="25" t="s">
        <v>10</v>
      </c>
      <c r="AM26" s="25" t="s">
        <v>10</v>
      </c>
      <c r="AN26" s="25" t="s">
        <v>10</v>
      </c>
      <c r="AO26" s="25" t="s">
        <v>10</v>
      </c>
      <c r="AP26" s="45" t="s">
        <v>10</v>
      </c>
      <c r="AQ26" s="31" t="s">
        <v>10</v>
      </c>
      <c r="AR26" s="31" t="s">
        <v>10</v>
      </c>
      <c r="AS26" s="31" t="s">
        <v>10</v>
      </c>
      <c r="AT26" s="31" t="s">
        <v>7</v>
      </c>
      <c r="AU26" s="31" t="s">
        <v>7</v>
      </c>
      <c r="AV26" s="31" t="s">
        <v>7</v>
      </c>
      <c r="AW26" s="31" t="s">
        <v>7</v>
      </c>
      <c r="AX26" s="31" t="s">
        <v>7</v>
      </c>
      <c r="AY26" s="31" t="s">
        <v>7</v>
      </c>
      <c r="AZ26" s="31" t="s">
        <v>7</v>
      </c>
      <c r="BA26" s="31" t="s">
        <v>10</v>
      </c>
      <c r="BB26" s="31" t="s">
        <v>7</v>
      </c>
      <c r="BC26" s="31" t="s">
        <v>10</v>
      </c>
      <c r="BD26" s="31" t="s">
        <v>10</v>
      </c>
      <c r="BE26" s="31" t="s">
        <v>10</v>
      </c>
      <c r="BF26" s="46" t="s">
        <v>10</v>
      </c>
      <c r="BG26" s="53" t="s">
        <v>7</v>
      </c>
      <c r="BH26" s="50" t="s">
        <v>10</v>
      </c>
      <c r="BI26" s="50" t="s">
        <v>10</v>
      </c>
      <c r="BJ26" s="54" t="s">
        <v>10</v>
      </c>
      <c r="BK26" s="58" t="s">
        <v>7</v>
      </c>
      <c r="BL26" s="59" t="s">
        <v>7</v>
      </c>
      <c r="BM26" s="59" t="s">
        <v>10</v>
      </c>
      <c r="BN26" s="59" t="s">
        <v>7</v>
      </c>
      <c r="BO26" s="59" t="s">
        <v>7</v>
      </c>
      <c r="BP26" s="59" t="s">
        <v>10</v>
      </c>
      <c r="BQ26" s="59" t="s">
        <v>10</v>
      </c>
    </row>
    <row r="27" spans="2:69" ht="72" customHeight="1" x14ac:dyDescent="0.25">
      <c r="B27" s="20" t="s">
        <v>202</v>
      </c>
      <c r="C27" s="7" t="s">
        <v>203</v>
      </c>
      <c r="D27" s="7" t="s">
        <v>18</v>
      </c>
      <c r="E27" s="8" t="s">
        <v>7</v>
      </c>
      <c r="F27" s="8"/>
      <c r="G27" s="8"/>
      <c r="H27" s="10" t="s">
        <v>15</v>
      </c>
      <c r="I27" s="32" t="s">
        <v>204</v>
      </c>
      <c r="J27" s="76" t="s">
        <v>9</v>
      </c>
      <c r="K27" s="82" t="s">
        <v>408</v>
      </c>
      <c r="L27" s="36" t="s">
        <v>205</v>
      </c>
      <c r="M27" s="26" t="s">
        <v>7</v>
      </c>
      <c r="N27" s="26" t="s">
        <v>7</v>
      </c>
      <c r="O27" s="25" t="s">
        <v>10</v>
      </c>
      <c r="P27" s="25" t="s">
        <v>10</v>
      </c>
      <c r="Q27" s="25" t="s">
        <v>7</v>
      </c>
      <c r="R27" s="25" t="s">
        <v>7</v>
      </c>
      <c r="S27" s="25" t="s">
        <v>7</v>
      </c>
      <c r="T27" s="25" t="s">
        <v>7</v>
      </c>
      <c r="U27" s="25" t="s">
        <v>7</v>
      </c>
      <c r="V27" s="25" t="s">
        <v>7</v>
      </c>
      <c r="W27" s="25" t="s">
        <v>7</v>
      </c>
      <c r="X27" s="25" t="s">
        <v>10</v>
      </c>
      <c r="Y27" s="25" t="s">
        <v>10</v>
      </c>
      <c r="Z27" s="25" t="s">
        <v>10</v>
      </c>
      <c r="AA27" s="25" t="s">
        <v>7</v>
      </c>
      <c r="AB27" s="25" t="s">
        <v>7</v>
      </c>
      <c r="AC27" s="25" t="s">
        <v>10</v>
      </c>
      <c r="AD27" s="25" t="s">
        <v>10</v>
      </c>
      <c r="AE27" s="25" t="s">
        <v>7</v>
      </c>
      <c r="AF27" s="25" t="s">
        <v>7</v>
      </c>
      <c r="AG27" s="25" t="s">
        <v>7</v>
      </c>
      <c r="AH27" s="25" t="s">
        <v>10</v>
      </c>
      <c r="AI27" s="25" t="s">
        <v>10</v>
      </c>
      <c r="AJ27" s="25" t="s">
        <v>10</v>
      </c>
      <c r="AK27" s="25" t="s">
        <v>10</v>
      </c>
      <c r="AL27" s="25" t="s">
        <v>10</v>
      </c>
      <c r="AM27" s="25" t="s">
        <v>10</v>
      </c>
      <c r="AN27" s="25" t="s">
        <v>10</v>
      </c>
      <c r="AO27" s="25" t="s">
        <v>10</v>
      </c>
      <c r="AP27" s="45" t="s">
        <v>10</v>
      </c>
      <c r="AQ27" s="31" t="s">
        <v>10</v>
      </c>
      <c r="AR27" s="31" t="s">
        <v>7</v>
      </c>
      <c r="AS27" s="31" t="s">
        <v>10</v>
      </c>
      <c r="AT27" s="31" t="s">
        <v>7</v>
      </c>
      <c r="AU27" s="31" t="s">
        <v>7</v>
      </c>
      <c r="AV27" s="31" t="s">
        <v>7</v>
      </c>
      <c r="AW27" s="31" t="s">
        <v>7</v>
      </c>
      <c r="AX27" s="31" t="s">
        <v>7</v>
      </c>
      <c r="AY27" s="31" t="s">
        <v>7</v>
      </c>
      <c r="AZ27" s="31" t="s">
        <v>7</v>
      </c>
      <c r="BA27" s="31" t="s">
        <v>7</v>
      </c>
      <c r="BB27" s="31" t="s">
        <v>7</v>
      </c>
      <c r="BC27" s="31" t="s">
        <v>10</v>
      </c>
      <c r="BD27" s="31" t="s">
        <v>10</v>
      </c>
      <c r="BE27" s="31" t="s">
        <v>10</v>
      </c>
      <c r="BF27" s="46" t="s">
        <v>10</v>
      </c>
      <c r="BG27" s="53" t="s">
        <v>7</v>
      </c>
      <c r="BH27" s="50" t="s">
        <v>10</v>
      </c>
      <c r="BI27" s="50" t="s">
        <v>10</v>
      </c>
      <c r="BJ27" s="54" t="s">
        <v>10</v>
      </c>
      <c r="BK27" s="56" t="s">
        <v>7</v>
      </c>
      <c r="BL27" s="57" t="s">
        <v>7</v>
      </c>
      <c r="BM27" s="57" t="s">
        <v>7</v>
      </c>
      <c r="BN27" s="57" t="s">
        <v>7</v>
      </c>
      <c r="BO27" s="57" t="s">
        <v>7</v>
      </c>
      <c r="BP27" s="57" t="s">
        <v>10</v>
      </c>
      <c r="BQ27" s="57" t="s">
        <v>10</v>
      </c>
    </row>
    <row r="28" spans="2:69" ht="72" customHeight="1" x14ac:dyDescent="0.25">
      <c r="B28" s="20" t="s">
        <v>334</v>
      </c>
      <c r="C28" s="7" t="s">
        <v>82</v>
      </c>
      <c r="D28" s="7" t="s">
        <v>18</v>
      </c>
      <c r="E28" s="8" t="s">
        <v>7</v>
      </c>
      <c r="F28" s="8"/>
      <c r="G28" s="8"/>
      <c r="H28" s="8"/>
      <c r="I28" s="33" t="s">
        <v>335</v>
      </c>
      <c r="J28" s="76" t="s">
        <v>337</v>
      </c>
      <c r="K28" s="82" t="s">
        <v>408</v>
      </c>
      <c r="L28" s="39" t="s">
        <v>336</v>
      </c>
      <c r="M28" s="25" t="s">
        <v>7</v>
      </c>
      <c r="N28" s="25" t="s">
        <v>7</v>
      </c>
      <c r="O28" s="25" t="s">
        <v>7</v>
      </c>
      <c r="P28" s="25" t="s">
        <v>7</v>
      </c>
      <c r="Q28" s="25" t="s">
        <v>7</v>
      </c>
      <c r="R28" s="25" t="s">
        <v>7</v>
      </c>
      <c r="S28" s="25" t="s">
        <v>7</v>
      </c>
      <c r="T28" s="25" t="s">
        <v>10</v>
      </c>
      <c r="U28" s="25" t="s">
        <v>7</v>
      </c>
      <c r="V28" s="25" t="s">
        <v>7</v>
      </c>
      <c r="W28" s="25" t="s">
        <v>10</v>
      </c>
      <c r="X28" s="25" t="s">
        <v>10</v>
      </c>
      <c r="Y28" s="25" t="s">
        <v>7</v>
      </c>
      <c r="Z28" s="25" t="s">
        <v>10</v>
      </c>
      <c r="AA28" s="25" t="s">
        <v>7</v>
      </c>
      <c r="AB28" s="25" t="s">
        <v>10</v>
      </c>
      <c r="AC28" s="25" t="s">
        <v>10</v>
      </c>
      <c r="AD28" s="25" t="s">
        <v>10</v>
      </c>
      <c r="AE28" s="25" t="s">
        <v>7</v>
      </c>
      <c r="AF28" s="25" t="s">
        <v>10</v>
      </c>
      <c r="AG28" s="25" t="s">
        <v>10</v>
      </c>
      <c r="AH28" s="25" t="s">
        <v>10</v>
      </c>
      <c r="AI28" s="25" t="s">
        <v>10</v>
      </c>
      <c r="AJ28" s="25" t="s">
        <v>10</v>
      </c>
      <c r="AK28" s="25" t="s">
        <v>10</v>
      </c>
      <c r="AL28" s="25" t="s">
        <v>10</v>
      </c>
      <c r="AM28" s="25" t="s">
        <v>10</v>
      </c>
      <c r="AN28" s="25" t="s">
        <v>10</v>
      </c>
      <c r="AO28" s="25" t="s">
        <v>10</v>
      </c>
      <c r="AP28" s="45" t="s">
        <v>7</v>
      </c>
      <c r="AQ28" s="31" t="s">
        <v>10</v>
      </c>
      <c r="AR28" s="31" t="s">
        <v>10</v>
      </c>
      <c r="AS28" s="31" t="s">
        <v>10</v>
      </c>
      <c r="AT28" s="31" t="s">
        <v>7</v>
      </c>
      <c r="AU28" s="31" t="s">
        <v>7</v>
      </c>
      <c r="AV28" s="31" t="s">
        <v>7</v>
      </c>
      <c r="AW28" s="31" t="s">
        <v>7</v>
      </c>
      <c r="AX28" s="31" t="s">
        <v>7</v>
      </c>
      <c r="AY28" s="31" t="s">
        <v>7</v>
      </c>
      <c r="AZ28" s="31" t="s">
        <v>7</v>
      </c>
      <c r="BA28" s="31" t="s">
        <v>7</v>
      </c>
      <c r="BB28" s="31" t="s">
        <v>7</v>
      </c>
      <c r="BC28" s="31" t="s">
        <v>10</v>
      </c>
      <c r="BD28" s="31" t="s">
        <v>10</v>
      </c>
      <c r="BE28" s="31" t="s">
        <v>10</v>
      </c>
      <c r="BF28" s="46" t="s">
        <v>10</v>
      </c>
      <c r="BG28" s="53" t="s">
        <v>7</v>
      </c>
      <c r="BH28" s="50" t="s">
        <v>10</v>
      </c>
      <c r="BI28" s="50" t="s">
        <v>10</v>
      </c>
      <c r="BJ28" s="54" t="s">
        <v>10</v>
      </c>
      <c r="BK28" s="58" t="s">
        <v>7</v>
      </c>
      <c r="BL28" s="59" t="s">
        <v>7</v>
      </c>
      <c r="BM28" s="59" t="s">
        <v>10</v>
      </c>
      <c r="BN28" s="59" t="s">
        <v>7</v>
      </c>
      <c r="BO28" s="59" t="s">
        <v>7</v>
      </c>
      <c r="BP28" s="59" t="s">
        <v>10</v>
      </c>
      <c r="BQ28" s="59" t="s">
        <v>10</v>
      </c>
    </row>
    <row r="29" spans="2:69" ht="72" customHeight="1" x14ac:dyDescent="0.25">
      <c r="B29" s="20" t="s">
        <v>333</v>
      </c>
      <c r="C29" s="7" t="s">
        <v>283</v>
      </c>
      <c r="D29" s="7" t="s">
        <v>18</v>
      </c>
      <c r="E29" s="8" t="s">
        <v>7</v>
      </c>
      <c r="F29" s="8"/>
      <c r="G29" s="8"/>
      <c r="H29" s="8"/>
      <c r="I29" s="33" t="s">
        <v>284</v>
      </c>
      <c r="J29" s="76" t="s">
        <v>9</v>
      </c>
      <c r="K29" s="82" t="s">
        <v>403</v>
      </c>
      <c r="L29" s="39" t="s">
        <v>285</v>
      </c>
      <c r="M29" s="25" t="s">
        <v>7</v>
      </c>
      <c r="N29" s="25" t="s">
        <v>7</v>
      </c>
      <c r="O29" s="25" t="s">
        <v>10</v>
      </c>
      <c r="P29" s="25" t="s">
        <v>10</v>
      </c>
      <c r="Q29" s="25" t="s">
        <v>7</v>
      </c>
      <c r="R29" s="25" t="s">
        <v>7</v>
      </c>
      <c r="S29" s="25" t="s">
        <v>7</v>
      </c>
      <c r="T29" s="25" t="s">
        <v>7</v>
      </c>
      <c r="U29" s="25" t="s">
        <v>7</v>
      </c>
      <c r="V29" s="25" t="s">
        <v>7</v>
      </c>
      <c r="W29" s="25" t="s">
        <v>7</v>
      </c>
      <c r="X29" s="25" t="s">
        <v>10</v>
      </c>
      <c r="Y29" s="25" t="s">
        <v>7</v>
      </c>
      <c r="Z29" s="25" t="s">
        <v>10</v>
      </c>
      <c r="AA29" s="25" t="s">
        <v>7</v>
      </c>
      <c r="AB29" s="25" t="s">
        <v>10</v>
      </c>
      <c r="AC29" s="25" t="s">
        <v>10</v>
      </c>
      <c r="AD29" s="25" t="s">
        <v>7</v>
      </c>
      <c r="AE29" s="25" t="s">
        <v>7</v>
      </c>
      <c r="AF29" s="25" t="s">
        <v>7</v>
      </c>
      <c r="AG29" s="25" t="s">
        <v>10</v>
      </c>
      <c r="AH29" s="25" t="s">
        <v>7</v>
      </c>
      <c r="AI29" s="25" t="s">
        <v>7</v>
      </c>
      <c r="AJ29" s="25" t="s">
        <v>10</v>
      </c>
      <c r="AK29" s="25" t="s">
        <v>10</v>
      </c>
      <c r="AL29" s="25" t="s">
        <v>7</v>
      </c>
      <c r="AM29" s="25" t="s">
        <v>10</v>
      </c>
      <c r="AN29" s="25" t="s">
        <v>10</v>
      </c>
      <c r="AO29" s="25" t="s">
        <v>10</v>
      </c>
      <c r="AP29" s="45" t="s">
        <v>7</v>
      </c>
      <c r="AQ29" s="31" t="s">
        <v>10</v>
      </c>
      <c r="AR29" s="31" t="s">
        <v>10</v>
      </c>
      <c r="AS29" s="31" t="s">
        <v>10</v>
      </c>
      <c r="AT29" s="31" t="s">
        <v>7</v>
      </c>
      <c r="AU29" s="31" t="s">
        <v>7</v>
      </c>
      <c r="AV29" s="31" t="s">
        <v>7</v>
      </c>
      <c r="AW29" s="31" t="s">
        <v>7</v>
      </c>
      <c r="AX29" s="31" t="s">
        <v>7</v>
      </c>
      <c r="AY29" s="31" t="s">
        <v>7</v>
      </c>
      <c r="AZ29" s="31" t="s">
        <v>7</v>
      </c>
      <c r="BA29" s="31" t="s">
        <v>7</v>
      </c>
      <c r="BB29" s="31" t="s">
        <v>7</v>
      </c>
      <c r="BC29" s="31" t="s">
        <v>10</v>
      </c>
      <c r="BD29" s="31" t="s">
        <v>10</v>
      </c>
      <c r="BE29" s="31" t="s">
        <v>10</v>
      </c>
      <c r="BF29" s="46" t="s">
        <v>10</v>
      </c>
      <c r="BG29" s="53" t="s">
        <v>7</v>
      </c>
      <c r="BH29" s="50" t="s">
        <v>10</v>
      </c>
      <c r="BI29" s="50" t="s">
        <v>10</v>
      </c>
      <c r="BJ29" s="54" t="s">
        <v>10</v>
      </c>
      <c r="BK29" s="58" t="s">
        <v>7</v>
      </c>
      <c r="BL29" s="59" t="s">
        <v>7</v>
      </c>
      <c r="BM29" s="59" t="s">
        <v>7</v>
      </c>
      <c r="BN29" s="59" t="s">
        <v>7</v>
      </c>
      <c r="BO29" s="59" t="s">
        <v>7</v>
      </c>
      <c r="BP29" s="59" t="s">
        <v>10</v>
      </c>
      <c r="BQ29" s="59" t="s">
        <v>10</v>
      </c>
    </row>
    <row r="30" spans="2:69" ht="72" customHeight="1" x14ac:dyDescent="0.25">
      <c r="B30" s="20" t="s">
        <v>90</v>
      </c>
      <c r="C30" s="7" t="s">
        <v>91</v>
      </c>
      <c r="D30" s="7" t="s">
        <v>18</v>
      </c>
      <c r="E30" s="8" t="s">
        <v>7</v>
      </c>
      <c r="F30" s="8"/>
      <c r="G30" s="8"/>
      <c r="H30" s="8"/>
      <c r="I30" s="32" t="s">
        <v>92</v>
      </c>
      <c r="J30" s="76" t="s">
        <v>9</v>
      </c>
      <c r="K30" s="82" t="s">
        <v>403</v>
      </c>
      <c r="L30" s="39" t="s">
        <v>29</v>
      </c>
      <c r="M30" s="25" t="s">
        <v>7</v>
      </c>
      <c r="N30" s="25" t="s">
        <v>10</v>
      </c>
      <c r="O30" s="25" t="s">
        <v>10</v>
      </c>
      <c r="P30" s="25" t="s">
        <v>10</v>
      </c>
      <c r="Q30" s="25" t="s">
        <v>7</v>
      </c>
      <c r="R30" s="25" t="s">
        <v>10</v>
      </c>
      <c r="S30" s="25" t="s">
        <v>7</v>
      </c>
      <c r="T30" s="25" t="s">
        <v>10</v>
      </c>
      <c r="U30" s="25" t="s">
        <v>7</v>
      </c>
      <c r="V30" s="25" t="s">
        <v>7</v>
      </c>
      <c r="W30" s="25" t="s">
        <v>10</v>
      </c>
      <c r="X30" s="25" t="s">
        <v>10</v>
      </c>
      <c r="Y30" s="25" t="s">
        <v>10</v>
      </c>
      <c r="Z30" s="25" t="s">
        <v>10</v>
      </c>
      <c r="AA30" s="25" t="s">
        <v>7</v>
      </c>
      <c r="AB30" s="25" t="s">
        <v>10</v>
      </c>
      <c r="AC30" s="25" t="s">
        <v>10</v>
      </c>
      <c r="AD30" s="25" t="s">
        <v>10</v>
      </c>
      <c r="AE30" s="25" t="s">
        <v>7</v>
      </c>
      <c r="AF30" s="25" t="s">
        <v>10</v>
      </c>
      <c r="AG30" s="25" t="s">
        <v>10</v>
      </c>
      <c r="AH30" s="25" t="s">
        <v>10</v>
      </c>
      <c r="AI30" s="25" t="s">
        <v>10</v>
      </c>
      <c r="AJ30" s="25" t="s">
        <v>10</v>
      </c>
      <c r="AK30" s="25" t="s">
        <v>10</v>
      </c>
      <c r="AL30" s="25" t="s">
        <v>10</v>
      </c>
      <c r="AM30" s="25" t="s">
        <v>10</v>
      </c>
      <c r="AN30" s="25" t="s">
        <v>10</v>
      </c>
      <c r="AO30" s="25" t="s">
        <v>10</v>
      </c>
      <c r="AP30" s="45" t="s">
        <v>7</v>
      </c>
      <c r="AQ30" s="31" t="s">
        <v>10</v>
      </c>
      <c r="AR30" s="31" t="s">
        <v>10</v>
      </c>
      <c r="AS30" s="31" t="s">
        <v>10</v>
      </c>
      <c r="AT30" s="31" t="s">
        <v>7</v>
      </c>
      <c r="AU30" s="31" t="s">
        <v>7</v>
      </c>
      <c r="AV30" s="31" t="s">
        <v>7</v>
      </c>
      <c r="AW30" s="31" t="s">
        <v>7</v>
      </c>
      <c r="AX30" s="31" t="s">
        <v>7</v>
      </c>
      <c r="AY30" s="31" t="s">
        <v>7</v>
      </c>
      <c r="AZ30" s="31" t="s">
        <v>7</v>
      </c>
      <c r="BA30" s="31" t="s">
        <v>7</v>
      </c>
      <c r="BB30" s="31" t="s">
        <v>7</v>
      </c>
      <c r="BC30" s="31" t="s">
        <v>10</v>
      </c>
      <c r="BD30" s="31" t="s">
        <v>10</v>
      </c>
      <c r="BE30" s="31" t="s">
        <v>10</v>
      </c>
      <c r="BF30" s="46" t="s">
        <v>10</v>
      </c>
      <c r="BG30" s="53" t="s">
        <v>7</v>
      </c>
      <c r="BH30" s="50" t="s">
        <v>10</v>
      </c>
      <c r="BI30" s="50" t="s">
        <v>10</v>
      </c>
      <c r="BJ30" s="54" t="s">
        <v>10</v>
      </c>
      <c r="BK30" s="58" t="s">
        <v>10</v>
      </c>
      <c r="BL30" s="59" t="s">
        <v>7</v>
      </c>
      <c r="BM30" s="59" t="s">
        <v>10</v>
      </c>
      <c r="BN30" s="59" t="s">
        <v>10</v>
      </c>
      <c r="BO30" s="59" t="s">
        <v>7</v>
      </c>
      <c r="BP30" s="59" t="s">
        <v>10</v>
      </c>
      <c r="BQ30" s="59" t="s">
        <v>10</v>
      </c>
    </row>
    <row r="31" spans="2:69" ht="72" customHeight="1" x14ac:dyDescent="0.25">
      <c r="B31" s="20" t="s">
        <v>93</v>
      </c>
      <c r="C31" s="7" t="s">
        <v>94</v>
      </c>
      <c r="D31" s="7" t="s">
        <v>18</v>
      </c>
      <c r="E31" s="8" t="s">
        <v>7</v>
      </c>
      <c r="F31" s="8"/>
      <c r="G31" s="8"/>
      <c r="H31" s="8"/>
      <c r="I31" s="32" t="s">
        <v>95</v>
      </c>
      <c r="J31" s="76" t="s">
        <v>96</v>
      </c>
      <c r="K31" s="82" t="s">
        <v>408</v>
      </c>
      <c r="L31" s="39" t="s">
        <v>454</v>
      </c>
      <c r="M31" s="25" t="s">
        <v>7</v>
      </c>
      <c r="N31" s="25" t="s">
        <v>7</v>
      </c>
      <c r="O31" s="25" t="s">
        <v>10</v>
      </c>
      <c r="P31" s="25" t="s">
        <v>10</v>
      </c>
      <c r="Q31" s="25" t="s">
        <v>7</v>
      </c>
      <c r="R31" s="25" t="s">
        <v>7</v>
      </c>
      <c r="S31" s="25" t="s">
        <v>7</v>
      </c>
      <c r="T31" s="25" t="s">
        <v>7</v>
      </c>
      <c r="U31" s="25" t="s">
        <v>7</v>
      </c>
      <c r="V31" s="25" t="s">
        <v>7</v>
      </c>
      <c r="W31" s="25" t="s">
        <v>7</v>
      </c>
      <c r="X31" s="25" t="s">
        <v>10</v>
      </c>
      <c r="Y31" s="25" t="s">
        <v>10</v>
      </c>
      <c r="Z31" s="25" t="s">
        <v>10</v>
      </c>
      <c r="AA31" s="25" t="s">
        <v>7</v>
      </c>
      <c r="AB31" s="25" t="s">
        <v>7</v>
      </c>
      <c r="AC31" s="25" t="s">
        <v>10</v>
      </c>
      <c r="AD31" s="25" t="s">
        <v>10</v>
      </c>
      <c r="AE31" s="25" t="s">
        <v>7</v>
      </c>
      <c r="AF31" s="25" t="s">
        <v>7</v>
      </c>
      <c r="AG31" s="25" t="s">
        <v>7</v>
      </c>
      <c r="AH31" s="25" t="s">
        <v>10</v>
      </c>
      <c r="AI31" s="25" t="s">
        <v>10</v>
      </c>
      <c r="AJ31" s="25" t="s">
        <v>10</v>
      </c>
      <c r="AK31" s="25" t="s">
        <v>10</v>
      </c>
      <c r="AL31" s="25" t="s">
        <v>10</v>
      </c>
      <c r="AM31" s="25" t="s">
        <v>10</v>
      </c>
      <c r="AN31" s="25" t="s">
        <v>10</v>
      </c>
      <c r="AO31" s="25" t="s">
        <v>10</v>
      </c>
      <c r="AP31" s="43" t="s">
        <v>10</v>
      </c>
      <c r="AQ31" s="30" t="s">
        <v>10</v>
      </c>
      <c r="AR31" s="30" t="s">
        <v>10</v>
      </c>
      <c r="AS31" s="30" t="s">
        <v>10</v>
      </c>
      <c r="AT31" s="30" t="s">
        <v>7</v>
      </c>
      <c r="AU31" s="30" t="s">
        <v>7</v>
      </c>
      <c r="AV31" s="30" t="s">
        <v>7</v>
      </c>
      <c r="AW31" s="30" t="s">
        <v>7</v>
      </c>
      <c r="AX31" s="30" t="s">
        <v>7</v>
      </c>
      <c r="AY31" s="30" t="s">
        <v>7</v>
      </c>
      <c r="AZ31" s="30" t="s">
        <v>7</v>
      </c>
      <c r="BA31" s="30" t="s">
        <v>10</v>
      </c>
      <c r="BB31" s="30" t="s">
        <v>7</v>
      </c>
      <c r="BC31" s="30" t="s">
        <v>10</v>
      </c>
      <c r="BD31" s="30" t="s">
        <v>10</v>
      </c>
      <c r="BE31" s="30" t="s">
        <v>10</v>
      </c>
      <c r="BF31" s="44" t="s">
        <v>10</v>
      </c>
      <c r="BG31" s="51" t="s">
        <v>7</v>
      </c>
      <c r="BH31" s="49" t="s">
        <v>10</v>
      </c>
      <c r="BI31" s="49" t="s">
        <v>10</v>
      </c>
      <c r="BJ31" s="52" t="s">
        <v>10</v>
      </c>
      <c r="BK31" s="56" t="s">
        <v>7</v>
      </c>
      <c r="BL31" s="57" t="s">
        <v>7</v>
      </c>
      <c r="BM31" s="57" t="s">
        <v>10</v>
      </c>
      <c r="BN31" s="57" t="s">
        <v>7</v>
      </c>
      <c r="BO31" s="57" t="s">
        <v>7</v>
      </c>
      <c r="BP31" s="57" t="s">
        <v>10</v>
      </c>
      <c r="BQ31" s="57" t="s">
        <v>10</v>
      </c>
    </row>
    <row r="32" spans="2:69" ht="72" customHeight="1" x14ac:dyDescent="0.25">
      <c r="B32" s="20" t="s">
        <v>98</v>
      </c>
      <c r="C32" s="7" t="s">
        <v>99</v>
      </c>
      <c r="D32" s="7" t="s">
        <v>18</v>
      </c>
      <c r="E32" s="8" t="s">
        <v>7</v>
      </c>
      <c r="F32" s="8"/>
      <c r="G32" s="8"/>
      <c r="H32" s="8"/>
      <c r="I32" s="32" t="s">
        <v>100</v>
      </c>
      <c r="J32" s="76" t="s">
        <v>102</v>
      </c>
      <c r="K32" s="82" t="s">
        <v>403</v>
      </c>
      <c r="L32" s="36" t="s">
        <v>101</v>
      </c>
      <c r="M32" s="25" t="s">
        <v>7</v>
      </c>
      <c r="N32" s="25" t="s">
        <v>7</v>
      </c>
      <c r="O32" s="25" t="s">
        <v>10</v>
      </c>
      <c r="P32" s="25" t="s">
        <v>10</v>
      </c>
      <c r="Q32" s="25" t="s">
        <v>7</v>
      </c>
      <c r="R32" s="25" t="s">
        <v>7</v>
      </c>
      <c r="S32" s="25" t="s">
        <v>7</v>
      </c>
      <c r="T32" s="25" t="s">
        <v>7</v>
      </c>
      <c r="U32" s="25" t="s">
        <v>7</v>
      </c>
      <c r="V32" s="25" t="s">
        <v>7</v>
      </c>
      <c r="W32" s="25" t="s">
        <v>7</v>
      </c>
      <c r="X32" s="25" t="s">
        <v>10</v>
      </c>
      <c r="Y32" s="25" t="s">
        <v>10</v>
      </c>
      <c r="Z32" s="25" t="s">
        <v>10</v>
      </c>
      <c r="AA32" s="25" t="s">
        <v>7</v>
      </c>
      <c r="AB32" s="25" t="s">
        <v>7</v>
      </c>
      <c r="AC32" s="25" t="s">
        <v>10</v>
      </c>
      <c r="AD32" s="25" t="s">
        <v>10</v>
      </c>
      <c r="AE32" s="25" t="s">
        <v>7</v>
      </c>
      <c r="AF32" s="25" t="s">
        <v>7</v>
      </c>
      <c r="AG32" s="25" t="s">
        <v>10</v>
      </c>
      <c r="AH32" s="25" t="s">
        <v>10</v>
      </c>
      <c r="AI32" s="25" t="s">
        <v>10</v>
      </c>
      <c r="AJ32" s="25" t="s">
        <v>10</v>
      </c>
      <c r="AK32" s="25" t="s">
        <v>10</v>
      </c>
      <c r="AL32" s="25" t="s">
        <v>10</v>
      </c>
      <c r="AM32" s="25" t="s">
        <v>10</v>
      </c>
      <c r="AN32" s="25" t="s">
        <v>10</v>
      </c>
      <c r="AO32" s="25" t="s">
        <v>10</v>
      </c>
      <c r="AP32" s="43" t="s">
        <v>10</v>
      </c>
      <c r="AQ32" s="30" t="s">
        <v>10</v>
      </c>
      <c r="AR32" s="30" t="s">
        <v>10</v>
      </c>
      <c r="AS32" s="30" t="s">
        <v>10</v>
      </c>
      <c r="AT32" s="30" t="s">
        <v>7</v>
      </c>
      <c r="AU32" s="30" t="s">
        <v>7</v>
      </c>
      <c r="AV32" s="30" t="s">
        <v>7</v>
      </c>
      <c r="AW32" s="30" t="s">
        <v>7</v>
      </c>
      <c r="AX32" s="30" t="s">
        <v>7</v>
      </c>
      <c r="AY32" s="30" t="s">
        <v>7</v>
      </c>
      <c r="AZ32" s="30" t="s">
        <v>7</v>
      </c>
      <c r="BA32" s="30" t="s">
        <v>10</v>
      </c>
      <c r="BB32" s="30" t="s">
        <v>7</v>
      </c>
      <c r="BC32" s="30" t="s">
        <v>10</v>
      </c>
      <c r="BD32" s="30" t="s">
        <v>10</v>
      </c>
      <c r="BE32" s="30" t="s">
        <v>10</v>
      </c>
      <c r="BF32" s="44" t="s">
        <v>10</v>
      </c>
      <c r="BG32" s="51" t="s">
        <v>7</v>
      </c>
      <c r="BH32" s="49" t="s">
        <v>10</v>
      </c>
      <c r="BI32" s="49" t="s">
        <v>10</v>
      </c>
      <c r="BJ32" s="52" t="s">
        <v>10</v>
      </c>
      <c r="BK32" s="56" t="s">
        <v>7</v>
      </c>
      <c r="BL32" s="57" t="s">
        <v>7</v>
      </c>
      <c r="BM32" s="57" t="s">
        <v>10</v>
      </c>
      <c r="BN32" s="57" t="s">
        <v>7</v>
      </c>
      <c r="BO32" s="57" t="s">
        <v>7</v>
      </c>
      <c r="BP32" s="57" t="s">
        <v>10</v>
      </c>
      <c r="BQ32" s="57" t="s">
        <v>10</v>
      </c>
    </row>
    <row r="33" spans="2:69" ht="72" customHeight="1" x14ac:dyDescent="0.25">
      <c r="B33" s="20" t="s">
        <v>315</v>
      </c>
      <c r="C33" s="7" t="s">
        <v>107</v>
      </c>
      <c r="D33" s="7" t="s">
        <v>18</v>
      </c>
      <c r="E33" s="8" t="s">
        <v>7</v>
      </c>
      <c r="F33" s="8"/>
      <c r="G33" s="8"/>
      <c r="H33" s="8"/>
      <c r="I33" s="32" t="s">
        <v>108</v>
      </c>
      <c r="J33" s="76" t="s">
        <v>110</v>
      </c>
      <c r="K33" s="82" t="s">
        <v>403</v>
      </c>
      <c r="L33" s="36" t="s">
        <v>109</v>
      </c>
      <c r="M33" s="25" t="s">
        <v>7</v>
      </c>
      <c r="N33" s="25" t="s">
        <v>7</v>
      </c>
      <c r="O33" s="25" t="s">
        <v>10</v>
      </c>
      <c r="P33" s="25" t="s">
        <v>10</v>
      </c>
      <c r="Q33" s="25" t="s">
        <v>7</v>
      </c>
      <c r="R33" s="25" t="s">
        <v>7</v>
      </c>
      <c r="S33" s="25" t="s">
        <v>7</v>
      </c>
      <c r="T33" s="25" t="s">
        <v>7</v>
      </c>
      <c r="U33" s="25" t="s">
        <v>7</v>
      </c>
      <c r="V33" s="25" t="s">
        <v>7</v>
      </c>
      <c r="W33" s="25" t="s">
        <v>7</v>
      </c>
      <c r="X33" s="25" t="s">
        <v>10</v>
      </c>
      <c r="Y33" s="25" t="s">
        <v>10</v>
      </c>
      <c r="Z33" s="25" t="s">
        <v>10</v>
      </c>
      <c r="AA33" s="25" t="s">
        <v>7</v>
      </c>
      <c r="AB33" s="25" t="s">
        <v>7</v>
      </c>
      <c r="AC33" s="25" t="s">
        <v>10</v>
      </c>
      <c r="AD33" s="25" t="s">
        <v>10</v>
      </c>
      <c r="AE33" s="25" t="s">
        <v>7</v>
      </c>
      <c r="AF33" s="25" t="s">
        <v>7</v>
      </c>
      <c r="AG33" s="25" t="s">
        <v>10</v>
      </c>
      <c r="AH33" s="25" t="s">
        <v>7</v>
      </c>
      <c r="AI33" s="25" t="s">
        <v>7</v>
      </c>
      <c r="AJ33" s="25" t="s">
        <v>7</v>
      </c>
      <c r="AK33" s="25" t="s">
        <v>7</v>
      </c>
      <c r="AL33" s="25" t="s">
        <v>10</v>
      </c>
      <c r="AM33" s="25" t="s">
        <v>10</v>
      </c>
      <c r="AN33" s="25" t="s">
        <v>7</v>
      </c>
      <c r="AO33" s="25" t="s">
        <v>10</v>
      </c>
      <c r="AP33" s="43" t="s">
        <v>7</v>
      </c>
      <c r="AQ33" s="30" t="s">
        <v>10</v>
      </c>
      <c r="AR33" s="30" t="s">
        <v>10</v>
      </c>
      <c r="AS33" s="30" t="s">
        <v>10</v>
      </c>
      <c r="AT33" s="30" t="s">
        <v>7</v>
      </c>
      <c r="AU33" s="30" t="s">
        <v>7</v>
      </c>
      <c r="AV33" s="30" t="s">
        <v>7</v>
      </c>
      <c r="AW33" s="30" t="s">
        <v>7</v>
      </c>
      <c r="AX33" s="30" t="s">
        <v>7</v>
      </c>
      <c r="AY33" s="30" t="s">
        <v>7</v>
      </c>
      <c r="AZ33" s="30" t="s">
        <v>7</v>
      </c>
      <c r="BA33" s="30" t="s">
        <v>10</v>
      </c>
      <c r="BB33" s="30" t="s">
        <v>7</v>
      </c>
      <c r="BC33" s="30" t="s">
        <v>10</v>
      </c>
      <c r="BD33" s="30" t="s">
        <v>7</v>
      </c>
      <c r="BE33" s="30" t="s">
        <v>10</v>
      </c>
      <c r="BF33" s="44" t="s">
        <v>10</v>
      </c>
      <c r="BG33" s="51" t="s">
        <v>7</v>
      </c>
      <c r="BH33" s="49" t="s">
        <v>10</v>
      </c>
      <c r="BI33" s="49" t="s">
        <v>10</v>
      </c>
      <c r="BJ33" s="52" t="s">
        <v>10</v>
      </c>
      <c r="BK33" s="56" t="s">
        <v>7</v>
      </c>
      <c r="BL33" s="57" t="s">
        <v>7</v>
      </c>
      <c r="BM33" s="57" t="s">
        <v>7</v>
      </c>
      <c r="BN33" s="57" t="s">
        <v>7</v>
      </c>
      <c r="BO33" s="57" t="s">
        <v>7</v>
      </c>
      <c r="BP33" s="57" t="s">
        <v>10</v>
      </c>
      <c r="BQ33" s="57" t="s">
        <v>10</v>
      </c>
    </row>
    <row r="34" spans="2:69" ht="72" customHeight="1" x14ac:dyDescent="0.25">
      <c r="B34" s="20" t="s">
        <v>300</v>
      </c>
      <c r="C34" s="7" t="s">
        <v>111</v>
      </c>
      <c r="D34" s="7" t="s">
        <v>18</v>
      </c>
      <c r="E34" s="8" t="s">
        <v>7</v>
      </c>
      <c r="F34" s="8"/>
      <c r="G34" s="8"/>
      <c r="H34" s="10" t="s">
        <v>15</v>
      </c>
      <c r="I34" s="32" t="s">
        <v>112</v>
      </c>
      <c r="J34" s="208" t="s">
        <v>110</v>
      </c>
      <c r="K34" s="207" t="s">
        <v>403</v>
      </c>
      <c r="L34" s="36" t="s">
        <v>109</v>
      </c>
      <c r="M34" s="25" t="s">
        <v>7</v>
      </c>
      <c r="N34" s="25" t="s">
        <v>7</v>
      </c>
      <c r="O34" s="25" t="s">
        <v>10</v>
      </c>
      <c r="P34" s="25" t="s">
        <v>10</v>
      </c>
      <c r="Q34" s="25" t="s">
        <v>7</v>
      </c>
      <c r="R34" s="25" t="s">
        <v>7</v>
      </c>
      <c r="S34" s="25" t="s">
        <v>7</v>
      </c>
      <c r="T34" s="25" t="s">
        <v>7</v>
      </c>
      <c r="U34" s="25" t="s">
        <v>7</v>
      </c>
      <c r="V34" s="25" t="s">
        <v>7</v>
      </c>
      <c r="W34" s="25" t="s">
        <v>7</v>
      </c>
      <c r="X34" s="25" t="s">
        <v>10</v>
      </c>
      <c r="Y34" s="25" t="s">
        <v>10</v>
      </c>
      <c r="Z34" s="25" t="s">
        <v>10</v>
      </c>
      <c r="AA34" s="25" t="s">
        <v>7</v>
      </c>
      <c r="AB34" s="25" t="s">
        <v>7</v>
      </c>
      <c r="AC34" s="25" t="s">
        <v>10</v>
      </c>
      <c r="AD34" s="25" t="s">
        <v>10</v>
      </c>
      <c r="AE34" s="25" t="s">
        <v>7</v>
      </c>
      <c r="AF34" s="25" t="s">
        <v>7</v>
      </c>
      <c r="AG34" s="25" t="s">
        <v>10</v>
      </c>
      <c r="AH34" s="25" t="s">
        <v>7</v>
      </c>
      <c r="AI34" s="25" t="s">
        <v>7</v>
      </c>
      <c r="AJ34" s="25" t="s">
        <v>7</v>
      </c>
      <c r="AK34" s="25" t="s">
        <v>7</v>
      </c>
      <c r="AL34" s="25" t="s">
        <v>10</v>
      </c>
      <c r="AM34" s="25" t="s">
        <v>10</v>
      </c>
      <c r="AN34" s="25" t="s">
        <v>7</v>
      </c>
      <c r="AO34" s="25" t="s">
        <v>10</v>
      </c>
      <c r="AP34" s="43" t="s">
        <v>7</v>
      </c>
      <c r="AQ34" s="30" t="s">
        <v>10</v>
      </c>
      <c r="AR34" s="30" t="s">
        <v>10</v>
      </c>
      <c r="AS34" s="30" t="s">
        <v>10</v>
      </c>
      <c r="AT34" s="30" t="s">
        <v>7</v>
      </c>
      <c r="AU34" s="30" t="s">
        <v>7</v>
      </c>
      <c r="AV34" s="30" t="s">
        <v>7</v>
      </c>
      <c r="AW34" s="30" t="s">
        <v>7</v>
      </c>
      <c r="AX34" s="30" t="s">
        <v>7</v>
      </c>
      <c r="AY34" s="30" t="s">
        <v>7</v>
      </c>
      <c r="AZ34" s="30" t="s">
        <v>7</v>
      </c>
      <c r="BA34" s="30" t="s">
        <v>10</v>
      </c>
      <c r="BB34" s="30" t="s">
        <v>7</v>
      </c>
      <c r="BC34" s="30" t="s">
        <v>10</v>
      </c>
      <c r="BD34" s="30" t="s">
        <v>7</v>
      </c>
      <c r="BE34" s="30" t="s">
        <v>10</v>
      </c>
      <c r="BF34" s="30" t="s">
        <v>10</v>
      </c>
      <c r="BG34" s="51" t="s">
        <v>7</v>
      </c>
      <c r="BH34" s="49" t="s">
        <v>10</v>
      </c>
      <c r="BI34" s="49" t="s">
        <v>10</v>
      </c>
      <c r="BJ34" s="52" t="s">
        <v>10</v>
      </c>
      <c r="BK34" s="56" t="s">
        <v>7</v>
      </c>
      <c r="BL34" s="57" t="s">
        <v>7</v>
      </c>
      <c r="BM34" s="57" t="s">
        <v>7</v>
      </c>
      <c r="BN34" s="57" t="s">
        <v>7</v>
      </c>
      <c r="BO34" s="57" t="s">
        <v>7</v>
      </c>
      <c r="BP34" s="57" t="s">
        <v>10</v>
      </c>
      <c r="BQ34" s="57" t="s">
        <v>10</v>
      </c>
    </row>
    <row r="35" spans="2:69" ht="72" customHeight="1" x14ac:dyDescent="0.25">
      <c r="B35" s="20" t="s">
        <v>113</v>
      </c>
      <c r="C35" s="7" t="s">
        <v>114</v>
      </c>
      <c r="D35" s="7" t="s">
        <v>18</v>
      </c>
      <c r="E35" s="8" t="s">
        <v>7</v>
      </c>
      <c r="F35" s="8"/>
      <c r="G35" s="8"/>
      <c r="H35" s="8"/>
      <c r="I35" s="32" t="s">
        <v>115</v>
      </c>
      <c r="J35" s="76" t="s">
        <v>117</v>
      </c>
      <c r="K35" s="82" t="s">
        <v>403</v>
      </c>
      <c r="L35" s="36" t="s">
        <v>116</v>
      </c>
      <c r="M35" s="25" t="s">
        <v>7</v>
      </c>
      <c r="N35" s="25" t="s">
        <v>7</v>
      </c>
      <c r="O35" s="25" t="s">
        <v>10</v>
      </c>
      <c r="P35" s="25" t="s">
        <v>10</v>
      </c>
      <c r="Q35" s="25" t="s">
        <v>7</v>
      </c>
      <c r="R35" s="25" t="s">
        <v>7</v>
      </c>
      <c r="S35" s="25" t="s">
        <v>7</v>
      </c>
      <c r="T35" s="25" t="s">
        <v>7</v>
      </c>
      <c r="U35" s="25" t="s">
        <v>7</v>
      </c>
      <c r="V35" s="25" t="s">
        <v>7</v>
      </c>
      <c r="W35" s="25" t="s">
        <v>7</v>
      </c>
      <c r="X35" s="25" t="s">
        <v>10</v>
      </c>
      <c r="Y35" s="25" t="s">
        <v>10</v>
      </c>
      <c r="Z35" s="25" t="s">
        <v>10</v>
      </c>
      <c r="AA35" s="25" t="s">
        <v>7</v>
      </c>
      <c r="AB35" s="25" t="s">
        <v>7</v>
      </c>
      <c r="AC35" s="25" t="s">
        <v>10</v>
      </c>
      <c r="AD35" s="25" t="s">
        <v>10</v>
      </c>
      <c r="AE35" s="25" t="s">
        <v>7</v>
      </c>
      <c r="AF35" s="25" t="s">
        <v>7</v>
      </c>
      <c r="AG35" s="25" t="s">
        <v>10</v>
      </c>
      <c r="AH35" s="25" t="s">
        <v>10</v>
      </c>
      <c r="AI35" s="25" t="s">
        <v>10</v>
      </c>
      <c r="AJ35" s="25" t="s">
        <v>10</v>
      </c>
      <c r="AK35" s="25" t="s">
        <v>10</v>
      </c>
      <c r="AL35" s="25" t="s">
        <v>10</v>
      </c>
      <c r="AM35" s="25" t="s">
        <v>10</v>
      </c>
      <c r="AN35" s="25" t="s">
        <v>10</v>
      </c>
      <c r="AO35" s="25" t="s">
        <v>10</v>
      </c>
      <c r="AP35" s="43" t="s">
        <v>10</v>
      </c>
      <c r="AQ35" s="30" t="s">
        <v>10</v>
      </c>
      <c r="AR35" s="30" t="s">
        <v>10</v>
      </c>
      <c r="AS35" s="30" t="s">
        <v>10</v>
      </c>
      <c r="AT35" s="30" t="s">
        <v>7</v>
      </c>
      <c r="AU35" s="30" t="s">
        <v>7</v>
      </c>
      <c r="AV35" s="30" t="s">
        <v>7</v>
      </c>
      <c r="AW35" s="30" t="s">
        <v>7</v>
      </c>
      <c r="AX35" s="30" t="s">
        <v>7</v>
      </c>
      <c r="AY35" s="30" t="s">
        <v>7</v>
      </c>
      <c r="AZ35" s="30" t="s">
        <v>7</v>
      </c>
      <c r="BA35" s="30" t="s">
        <v>10</v>
      </c>
      <c r="BB35" s="30" t="s">
        <v>7</v>
      </c>
      <c r="BC35" s="30" t="s">
        <v>10</v>
      </c>
      <c r="BD35" s="30" t="s">
        <v>10</v>
      </c>
      <c r="BE35" s="30" t="s">
        <v>10</v>
      </c>
      <c r="BF35" s="30" t="s">
        <v>10</v>
      </c>
      <c r="BG35" s="51" t="s">
        <v>7</v>
      </c>
      <c r="BH35" s="49" t="s">
        <v>10</v>
      </c>
      <c r="BI35" s="49" t="s">
        <v>10</v>
      </c>
      <c r="BJ35" s="52" t="s">
        <v>10</v>
      </c>
      <c r="BK35" s="56" t="s">
        <v>10</v>
      </c>
      <c r="BL35" s="57" t="s">
        <v>7</v>
      </c>
      <c r="BM35" s="57" t="s">
        <v>10</v>
      </c>
      <c r="BN35" s="57" t="s">
        <v>10</v>
      </c>
      <c r="BO35" s="57" t="s">
        <v>7</v>
      </c>
      <c r="BP35" s="57" t="s">
        <v>10</v>
      </c>
      <c r="BQ35" s="57" t="s">
        <v>10</v>
      </c>
    </row>
    <row r="36" spans="2:69" ht="72" customHeight="1" x14ac:dyDescent="0.25">
      <c r="B36" s="20" t="s">
        <v>301</v>
      </c>
      <c r="C36" s="7" t="s">
        <v>302</v>
      </c>
      <c r="D36" s="7" t="s">
        <v>18</v>
      </c>
      <c r="E36" s="8" t="s">
        <v>7</v>
      </c>
      <c r="F36" s="8"/>
      <c r="G36" s="8"/>
      <c r="H36" s="8"/>
      <c r="I36" s="33" t="s">
        <v>303</v>
      </c>
      <c r="J36" s="76" t="s">
        <v>305</v>
      </c>
      <c r="K36" s="82" t="s">
        <v>403</v>
      </c>
      <c r="L36" s="39" t="s">
        <v>261</v>
      </c>
      <c r="M36" s="25" t="s">
        <v>7</v>
      </c>
      <c r="N36" s="25" t="s">
        <v>10</v>
      </c>
      <c r="O36" s="25" t="s">
        <v>10</v>
      </c>
      <c r="P36" s="25" t="s">
        <v>10</v>
      </c>
      <c r="Q36" s="25" t="s">
        <v>7</v>
      </c>
      <c r="R36" s="25" t="s">
        <v>10</v>
      </c>
      <c r="S36" s="25" t="s">
        <v>7</v>
      </c>
      <c r="T36" s="25" t="s">
        <v>10</v>
      </c>
      <c r="U36" s="25" t="s">
        <v>7</v>
      </c>
      <c r="V36" s="25" t="s">
        <v>7</v>
      </c>
      <c r="W36" s="25" t="s">
        <v>10</v>
      </c>
      <c r="X36" s="25" t="s">
        <v>10</v>
      </c>
      <c r="Y36" s="25" t="s">
        <v>10</v>
      </c>
      <c r="Z36" s="25" t="s">
        <v>10</v>
      </c>
      <c r="AA36" s="25" t="s">
        <v>10</v>
      </c>
      <c r="AB36" s="25" t="s">
        <v>10</v>
      </c>
      <c r="AC36" s="25" t="s">
        <v>10</v>
      </c>
      <c r="AD36" s="25" t="s">
        <v>10</v>
      </c>
      <c r="AE36" s="25" t="s">
        <v>7</v>
      </c>
      <c r="AF36" s="25" t="s">
        <v>7</v>
      </c>
      <c r="AG36" s="25" t="s">
        <v>10</v>
      </c>
      <c r="AH36" s="25" t="s">
        <v>10</v>
      </c>
      <c r="AI36" s="25" t="s">
        <v>10</v>
      </c>
      <c r="AJ36" s="25" t="s">
        <v>10</v>
      </c>
      <c r="AK36" s="25" t="s">
        <v>10</v>
      </c>
      <c r="AL36" s="25" t="s">
        <v>10</v>
      </c>
      <c r="AM36" s="25" t="s">
        <v>10</v>
      </c>
      <c r="AN36" s="25" t="s">
        <v>10</v>
      </c>
      <c r="AO36" s="25" t="s">
        <v>10</v>
      </c>
      <c r="AP36" s="43" t="s">
        <v>7</v>
      </c>
      <c r="AQ36" s="30" t="s">
        <v>10</v>
      </c>
      <c r="AR36" s="30" t="s">
        <v>10</v>
      </c>
      <c r="AS36" s="30" t="s">
        <v>10</v>
      </c>
      <c r="AT36" s="30" t="s">
        <v>7</v>
      </c>
      <c r="AU36" s="30" t="s">
        <v>7</v>
      </c>
      <c r="AV36" s="30" t="s">
        <v>7</v>
      </c>
      <c r="AW36" s="30" t="s">
        <v>7</v>
      </c>
      <c r="AX36" s="30" t="s">
        <v>7</v>
      </c>
      <c r="AY36" s="30" t="s">
        <v>7</v>
      </c>
      <c r="AZ36" s="30" t="s">
        <v>7</v>
      </c>
      <c r="BA36" s="30" t="s">
        <v>10</v>
      </c>
      <c r="BB36" s="30" t="s">
        <v>7</v>
      </c>
      <c r="BC36" s="30" t="s">
        <v>10</v>
      </c>
      <c r="BD36" s="30" t="s">
        <v>7</v>
      </c>
      <c r="BE36" s="30" t="s">
        <v>10</v>
      </c>
      <c r="BF36" s="30" t="s">
        <v>10</v>
      </c>
      <c r="BG36" s="51" t="s">
        <v>7</v>
      </c>
      <c r="BH36" s="49" t="s">
        <v>10</v>
      </c>
      <c r="BI36" s="49" t="s">
        <v>10</v>
      </c>
      <c r="BJ36" s="52" t="s">
        <v>10</v>
      </c>
      <c r="BK36" s="56" t="s">
        <v>10</v>
      </c>
      <c r="BL36" s="57" t="s">
        <v>7</v>
      </c>
      <c r="BM36" s="57" t="s">
        <v>7</v>
      </c>
      <c r="BN36" s="57" t="s">
        <v>10</v>
      </c>
      <c r="BO36" s="57" t="s">
        <v>7</v>
      </c>
      <c r="BP36" s="57" t="s">
        <v>10</v>
      </c>
      <c r="BQ36" s="57" t="s">
        <v>10</v>
      </c>
    </row>
    <row r="37" spans="2:69" ht="72" customHeight="1" x14ac:dyDescent="0.25">
      <c r="B37" s="20" t="s">
        <v>118</v>
      </c>
      <c r="C37" s="7" t="s">
        <v>119</v>
      </c>
      <c r="D37" s="7" t="s">
        <v>18</v>
      </c>
      <c r="E37" s="8" t="s">
        <v>7</v>
      </c>
      <c r="F37" s="8"/>
      <c r="G37" s="8"/>
      <c r="H37" s="8"/>
      <c r="I37" s="32" t="s">
        <v>120</v>
      </c>
      <c r="J37" s="76" t="s">
        <v>9</v>
      </c>
      <c r="K37" s="82" t="s">
        <v>403</v>
      </c>
      <c r="L37" s="39" t="s">
        <v>458</v>
      </c>
      <c r="M37" s="25" t="s">
        <v>7</v>
      </c>
      <c r="N37" s="25" t="s">
        <v>10</v>
      </c>
      <c r="O37" s="25" t="s">
        <v>10</v>
      </c>
      <c r="P37" s="25" t="s">
        <v>10</v>
      </c>
      <c r="Q37" s="25" t="s">
        <v>7</v>
      </c>
      <c r="R37" s="25" t="s">
        <v>10</v>
      </c>
      <c r="S37" s="25" t="s">
        <v>7</v>
      </c>
      <c r="T37" s="25" t="s">
        <v>10</v>
      </c>
      <c r="U37" s="25" t="s">
        <v>7</v>
      </c>
      <c r="V37" s="25" t="s">
        <v>10</v>
      </c>
      <c r="W37" s="25" t="s">
        <v>7</v>
      </c>
      <c r="X37" s="25" t="s">
        <v>10</v>
      </c>
      <c r="Y37" s="25" t="s">
        <v>10</v>
      </c>
      <c r="Z37" s="25" t="s">
        <v>10</v>
      </c>
      <c r="AA37" s="25" t="s">
        <v>7</v>
      </c>
      <c r="AB37" s="25" t="s">
        <v>10</v>
      </c>
      <c r="AC37" s="25" t="s">
        <v>10</v>
      </c>
      <c r="AD37" s="25" t="s">
        <v>10</v>
      </c>
      <c r="AE37" s="25" t="s">
        <v>7</v>
      </c>
      <c r="AF37" s="25" t="s">
        <v>10</v>
      </c>
      <c r="AG37" s="25" t="s">
        <v>10</v>
      </c>
      <c r="AH37" s="25" t="s">
        <v>10</v>
      </c>
      <c r="AI37" s="25" t="s">
        <v>10</v>
      </c>
      <c r="AJ37" s="25" t="s">
        <v>10</v>
      </c>
      <c r="AK37" s="25" t="s">
        <v>10</v>
      </c>
      <c r="AL37" s="25" t="s">
        <v>10</v>
      </c>
      <c r="AM37" s="25" t="s">
        <v>10</v>
      </c>
      <c r="AN37" s="25" t="s">
        <v>10</v>
      </c>
      <c r="AO37" s="25" t="s">
        <v>10</v>
      </c>
      <c r="AP37" s="43" t="s">
        <v>7</v>
      </c>
      <c r="AQ37" s="30" t="s">
        <v>10</v>
      </c>
      <c r="AR37" s="30" t="s">
        <v>10</v>
      </c>
      <c r="AS37" s="30" t="s">
        <v>10</v>
      </c>
      <c r="AT37" s="30" t="s">
        <v>7</v>
      </c>
      <c r="AU37" s="30" t="s">
        <v>7</v>
      </c>
      <c r="AV37" s="30" t="s">
        <v>7</v>
      </c>
      <c r="AW37" s="30" t="s">
        <v>7</v>
      </c>
      <c r="AX37" s="30" t="s">
        <v>7</v>
      </c>
      <c r="AY37" s="30" t="s">
        <v>7</v>
      </c>
      <c r="AZ37" s="30" t="s">
        <v>7</v>
      </c>
      <c r="BA37" s="30" t="s">
        <v>10</v>
      </c>
      <c r="BB37" s="30" t="s">
        <v>7</v>
      </c>
      <c r="BC37" s="30" t="s">
        <v>10</v>
      </c>
      <c r="BD37" s="30" t="s">
        <v>7</v>
      </c>
      <c r="BE37" s="30" t="s">
        <v>10</v>
      </c>
      <c r="BF37" s="30" t="s">
        <v>10</v>
      </c>
      <c r="BG37" s="51" t="s">
        <v>7</v>
      </c>
      <c r="BH37" s="49" t="s">
        <v>10</v>
      </c>
      <c r="BI37" s="49" t="s">
        <v>10</v>
      </c>
      <c r="BJ37" s="52" t="s">
        <v>10</v>
      </c>
      <c r="BK37" s="56" t="s">
        <v>10</v>
      </c>
      <c r="BL37" s="57" t="s">
        <v>7</v>
      </c>
      <c r="BM37" s="57" t="s">
        <v>7</v>
      </c>
      <c r="BN37" s="57" t="s">
        <v>10</v>
      </c>
      <c r="BO37" s="57" t="s">
        <v>7</v>
      </c>
      <c r="BP37" s="57" t="s">
        <v>10</v>
      </c>
      <c r="BQ37" s="57" t="s">
        <v>10</v>
      </c>
    </row>
    <row r="38" spans="2:69" ht="72" customHeight="1" x14ac:dyDescent="0.25">
      <c r="B38" s="20" t="s">
        <v>121</v>
      </c>
      <c r="C38" s="7" t="s">
        <v>122</v>
      </c>
      <c r="D38" s="7" t="s">
        <v>18</v>
      </c>
      <c r="E38" s="8" t="s">
        <v>7</v>
      </c>
      <c r="F38" s="8"/>
      <c r="G38" s="8"/>
      <c r="H38" s="8"/>
      <c r="I38" s="32" t="s">
        <v>123</v>
      </c>
      <c r="J38" s="76" t="s">
        <v>110</v>
      </c>
      <c r="K38" s="82" t="s">
        <v>408</v>
      </c>
      <c r="L38" s="39" t="s">
        <v>456</v>
      </c>
      <c r="M38" s="25" t="s">
        <v>7</v>
      </c>
      <c r="N38" s="25" t="s">
        <v>10</v>
      </c>
      <c r="O38" s="25" t="s">
        <v>10</v>
      </c>
      <c r="P38" s="25" t="s">
        <v>10</v>
      </c>
      <c r="Q38" s="25" t="s">
        <v>7</v>
      </c>
      <c r="R38" s="25" t="s">
        <v>10</v>
      </c>
      <c r="S38" s="25" t="s">
        <v>10</v>
      </c>
      <c r="T38" s="25" t="s">
        <v>10</v>
      </c>
      <c r="U38" s="25" t="s">
        <v>10</v>
      </c>
      <c r="V38" s="25" t="s">
        <v>10</v>
      </c>
      <c r="W38" s="25" t="s">
        <v>7</v>
      </c>
      <c r="X38" s="25" t="s">
        <v>10</v>
      </c>
      <c r="Y38" s="25" t="s">
        <v>10</v>
      </c>
      <c r="Z38" s="25" t="s">
        <v>10</v>
      </c>
      <c r="AA38" s="25" t="s">
        <v>10</v>
      </c>
      <c r="AB38" s="25" t="s">
        <v>10</v>
      </c>
      <c r="AC38" s="25" t="s">
        <v>10</v>
      </c>
      <c r="AD38" s="25" t="s">
        <v>10</v>
      </c>
      <c r="AE38" s="25" t="s">
        <v>10</v>
      </c>
      <c r="AF38" s="25" t="s">
        <v>10</v>
      </c>
      <c r="AG38" s="25" t="s">
        <v>10</v>
      </c>
      <c r="AH38" s="25" t="s">
        <v>10</v>
      </c>
      <c r="AI38" s="25" t="s">
        <v>10</v>
      </c>
      <c r="AJ38" s="25" t="s">
        <v>10</v>
      </c>
      <c r="AK38" s="25" t="s">
        <v>10</v>
      </c>
      <c r="AL38" s="25" t="s">
        <v>10</v>
      </c>
      <c r="AM38" s="25" t="s">
        <v>10</v>
      </c>
      <c r="AN38" s="25" t="s">
        <v>10</v>
      </c>
      <c r="AO38" s="25" t="s">
        <v>10</v>
      </c>
      <c r="AP38" s="43" t="s">
        <v>10</v>
      </c>
      <c r="AQ38" s="30" t="s">
        <v>10</v>
      </c>
      <c r="AR38" s="30" t="s">
        <v>10</v>
      </c>
      <c r="AS38" s="30" t="s">
        <v>10</v>
      </c>
      <c r="AT38" s="30" t="s">
        <v>7</v>
      </c>
      <c r="AU38" s="30" t="s">
        <v>7</v>
      </c>
      <c r="AV38" s="30" t="s">
        <v>7</v>
      </c>
      <c r="AW38" s="30" t="s">
        <v>7</v>
      </c>
      <c r="AX38" s="30" t="s">
        <v>7</v>
      </c>
      <c r="AY38" s="30" t="s">
        <v>7</v>
      </c>
      <c r="AZ38" s="30" t="s">
        <v>7</v>
      </c>
      <c r="BA38" s="30" t="s">
        <v>10</v>
      </c>
      <c r="BB38" s="30" t="s">
        <v>7</v>
      </c>
      <c r="BC38" s="30" t="s">
        <v>10</v>
      </c>
      <c r="BD38" s="30" t="s">
        <v>10</v>
      </c>
      <c r="BE38" s="30" t="s">
        <v>10</v>
      </c>
      <c r="BF38" s="44" t="s">
        <v>10</v>
      </c>
      <c r="BG38" s="51" t="s">
        <v>7</v>
      </c>
      <c r="BH38" s="49" t="s">
        <v>10</v>
      </c>
      <c r="BI38" s="49" t="s">
        <v>10</v>
      </c>
      <c r="BJ38" s="52" t="s">
        <v>10</v>
      </c>
      <c r="BK38" s="57" t="s">
        <v>10</v>
      </c>
      <c r="BL38" s="57" t="s">
        <v>7</v>
      </c>
      <c r="BM38" s="57" t="s">
        <v>10</v>
      </c>
      <c r="BN38" s="57" t="s">
        <v>10</v>
      </c>
      <c r="BO38" s="57" t="s">
        <v>7</v>
      </c>
      <c r="BP38" s="57" t="s">
        <v>10</v>
      </c>
      <c r="BQ38" s="57" t="s">
        <v>10</v>
      </c>
    </row>
    <row r="39" spans="2:69" ht="72" customHeight="1" x14ac:dyDescent="0.25">
      <c r="B39" s="20" t="s">
        <v>124</v>
      </c>
      <c r="C39" s="7" t="s">
        <v>71</v>
      </c>
      <c r="D39" s="7" t="s">
        <v>18</v>
      </c>
      <c r="E39" s="8" t="s">
        <v>7</v>
      </c>
      <c r="F39" s="8"/>
      <c r="G39" s="8" t="s">
        <v>343</v>
      </c>
      <c r="H39" s="10" t="s">
        <v>15</v>
      </c>
      <c r="I39" s="32" t="s">
        <v>125</v>
      </c>
      <c r="J39" s="76" t="s">
        <v>9</v>
      </c>
      <c r="K39" s="82" t="s">
        <v>408</v>
      </c>
      <c r="L39" s="36" t="s">
        <v>126</v>
      </c>
      <c r="M39" s="25" t="s">
        <v>7</v>
      </c>
      <c r="N39" s="25" t="s">
        <v>10</v>
      </c>
      <c r="O39" s="25" t="s">
        <v>10</v>
      </c>
      <c r="P39" s="25" t="s">
        <v>10</v>
      </c>
      <c r="Q39" s="25" t="s">
        <v>7</v>
      </c>
      <c r="R39" s="25" t="s">
        <v>10</v>
      </c>
      <c r="S39" s="25" t="s">
        <v>7</v>
      </c>
      <c r="T39" s="25" t="s">
        <v>10</v>
      </c>
      <c r="U39" s="25" t="s">
        <v>7</v>
      </c>
      <c r="V39" s="25" t="s">
        <v>7</v>
      </c>
      <c r="W39" s="25" t="s">
        <v>7</v>
      </c>
      <c r="X39" s="25" t="s">
        <v>10</v>
      </c>
      <c r="Y39" s="25" t="s">
        <v>7</v>
      </c>
      <c r="Z39" s="25" t="s">
        <v>10</v>
      </c>
      <c r="AA39" s="25" t="s">
        <v>7</v>
      </c>
      <c r="AB39" s="25" t="s">
        <v>10</v>
      </c>
      <c r="AC39" s="25" t="s">
        <v>10</v>
      </c>
      <c r="AD39" s="25" t="s">
        <v>7</v>
      </c>
      <c r="AE39" s="25" t="s">
        <v>7</v>
      </c>
      <c r="AF39" s="25" t="s">
        <v>10</v>
      </c>
      <c r="AG39" s="25" t="s">
        <v>7</v>
      </c>
      <c r="AH39" s="25" t="s">
        <v>7</v>
      </c>
      <c r="AI39" s="25" t="s">
        <v>7</v>
      </c>
      <c r="AJ39" s="25" t="s">
        <v>10</v>
      </c>
      <c r="AK39" s="25" t="s">
        <v>10</v>
      </c>
      <c r="AL39" s="25" t="s">
        <v>7</v>
      </c>
      <c r="AM39" s="25" t="s">
        <v>10</v>
      </c>
      <c r="AN39" s="25" t="s">
        <v>7</v>
      </c>
      <c r="AO39" s="25" t="s">
        <v>10</v>
      </c>
      <c r="AP39" s="45" t="s">
        <v>7</v>
      </c>
      <c r="AQ39" s="31" t="s">
        <v>10</v>
      </c>
      <c r="AR39" s="31" t="s">
        <v>7</v>
      </c>
      <c r="AS39" s="31" t="s">
        <v>10</v>
      </c>
      <c r="AT39" s="30" t="s">
        <v>7</v>
      </c>
      <c r="AU39" s="30" t="s">
        <v>7</v>
      </c>
      <c r="AV39" s="30" t="s">
        <v>7</v>
      </c>
      <c r="AW39" s="30" t="s">
        <v>7</v>
      </c>
      <c r="AX39" s="30" t="s">
        <v>7</v>
      </c>
      <c r="AY39" s="30" t="s">
        <v>7</v>
      </c>
      <c r="AZ39" s="30" t="s">
        <v>7</v>
      </c>
      <c r="BA39" s="30" t="s">
        <v>7</v>
      </c>
      <c r="BB39" s="30" t="s">
        <v>7</v>
      </c>
      <c r="BC39" s="31" t="s">
        <v>10</v>
      </c>
      <c r="BD39" s="31" t="s">
        <v>7</v>
      </c>
      <c r="BE39" s="31" t="s">
        <v>10</v>
      </c>
      <c r="BF39" s="46" t="s">
        <v>7</v>
      </c>
      <c r="BG39" s="51" t="s">
        <v>7</v>
      </c>
      <c r="BH39" s="49" t="s">
        <v>10</v>
      </c>
      <c r="BI39" s="49" t="s">
        <v>10</v>
      </c>
      <c r="BJ39" s="52" t="s">
        <v>10</v>
      </c>
      <c r="BK39" s="57" t="s">
        <v>7</v>
      </c>
      <c r="BL39" s="57" t="s">
        <v>7</v>
      </c>
      <c r="BM39" s="57" t="s">
        <v>7</v>
      </c>
      <c r="BN39" s="57" t="s">
        <v>7</v>
      </c>
      <c r="BO39" s="57" t="s">
        <v>7</v>
      </c>
      <c r="BP39" s="57" t="s">
        <v>7</v>
      </c>
      <c r="BQ39" s="57" t="s">
        <v>7</v>
      </c>
    </row>
    <row r="40" spans="2:69" ht="72" customHeight="1" x14ac:dyDescent="0.25">
      <c r="B40" s="20" t="s">
        <v>127</v>
      </c>
      <c r="C40" s="6" t="s">
        <v>31</v>
      </c>
      <c r="D40" s="7" t="s">
        <v>18</v>
      </c>
      <c r="E40" s="11" t="s">
        <v>7</v>
      </c>
      <c r="F40" s="11"/>
      <c r="G40" s="11"/>
      <c r="H40" s="11"/>
      <c r="I40" s="32" t="s">
        <v>128</v>
      </c>
      <c r="J40" s="78" t="s">
        <v>130</v>
      </c>
      <c r="K40" s="84" t="s">
        <v>403</v>
      </c>
      <c r="L40" s="38" t="s">
        <v>129</v>
      </c>
      <c r="M40" s="25" t="s">
        <v>7</v>
      </c>
      <c r="N40" s="25" t="s">
        <v>7</v>
      </c>
      <c r="O40" s="25" t="s">
        <v>7</v>
      </c>
      <c r="P40" s="25" t="s">
        <v>7</v>
      </c>
      <c r="Q40" s="25" t="s">
        <v>7</v>
      </c>
      <c r="R40" s="25" t="s">
        <v>7</v>
      </c>
      <c r="S40" s="25" t="s">
        <v>7</v>
      </c>
      <c r="T40" s="25" t="s">
        <v>7</v>
      </c>
      <c r="U40" s="25" t="s">
        <v>7</v>
      </c>
      <c r="V40" s="25" t="s">
        <v>7</v>
      </c>
      <c r="W40" s="25" t="s">
        <v>7</v>
      </c>
      <c r="X40" s="25" t="s">
        <v>7</v>
      </c>
      <c r="Y40" s="25" t="s">
        <v>7</v>
      </c>
      <c r="Z40" s="27" t="s">
        <v>10</v>
      </c>
      <c r="AA40" s="25" t="s">
        <v>7</v>
      </c>
      <c r="AB40" s="25" t="s">
        <v>7</v>
      </c>
      <c r="AC40" s="25" t="s">
        <v>7</v>
      </c>
      <c r="AD40" s="25" t="s">
        <v>7</v>
      </c>
      <c r="AE40" s="25" t="s">
        <v>7</v>
      </c>
      <c r="AF40" s="25" t="s">
        <v>7</v>
      </c>
      <c r="AG40" s="27" t="s">
        <v>10</v>
      </c>
      <c r="AH40" s="25" t="s">
        <v>7</v>
      </c>
      <c r="AI40" s="25" t="s">
        <v>7</v>
      </c>
      <c r="AJ40" s="25" t="s">
        <v>7</v>
      </c>
      <c r="AK40" s="25" t="s">
        <v>7</v>
      </c>
      <c r="AL40" s="25" t="s">
        <v>10</v>
      </c>
      <c r="AM40" s="25" t="s">
        <v>10</v>
      </c>
      <c r="AN40" s="25" t="s">
        <v>10</v>
      </c>
      <c r="AO40" s="25" t="s">
        <v>10</v>
      </c>
      <c r="AP40" s="45" t="s">
        <v>7</v>
      </c>
      <c r="AQ40" s="31" t="s">
        <v>459</v>
      </c>
      <c r="AR40" s="31" t="s">
        <v>10</v>
      </c>
      <c r="AS40" s="31" t="s">
        <v>10</v>
      </c>
      <c r="AT40" s="31" t="s">
        <v>7</v>
      </c>
      <c r="AU40" s="31" t="s">
        <v>7</v>
      </c>
      <c r="AV40" s="31" t="s">
        <v>7</v>
      </c>
      <c r="AW40" s="31" t="s">
        <v>7</v>
      </c>
      <c r="AX40" s="31" t="s">
        <v>7</v>
      </c>
      <c r="AY40" s="31" t="s">
        <v>7</v>
      </c>
      <c r="AZ40" s="31" t="s">
        <v>7</v>
      </c>
      <c r="BA40" s="31" t="s">
        <v>7</v>
      </c>
      <c r="BB40" s="31" t="s">
        <v>7</v>
      </c>
      <c r="BC40" s="31" t="s">
        <v>10</v>
      </c>
      <c r="BD40" s="31" t="s">
        <v>10</v>
      </c>
      <c r="BE40" s="31" t="s">
        <v>10</v>
      </c>
      <c r="BF40" s="46" t="s">
        <v>10</v>
      </c>
      <c r="BG40" s="51" t="s">
        <v>7</v>
      </c>
      <c r="BH40" s="49" t="s">
        <v>10</v>
      </c>
      <c r="BI40" s="49" t="s">
        <v>10</v>
      </c>
      <c r="BJ40" s="52" t="s">
        <v>10</v>
      </c>
      <c r="BK40" s="56" t="s">
        <v>7</v>
      </c>
      <c r="BL40" s="57" t="s">
        <v>7</v>
      </c>
      <c r="BM40" s="57" t="s">
        <v>7</v>
      </c>
      <c r="BN40" s="57" t="s">
        <v>7</v>
      </c>
      <c r="BO40" s="57" t="s">
        <v>7</v>
      </c>
      <c r="BP40" s="57" t="s">
        <v>10</v>
      </c>
      <c r="BQ40" s="57" t="s">
        <v>10</v>
      </c>
    </row>
    <row r="41" spans="2:69" ht="72" customHeight="1" x14ac:dyDescent="0.25">
      <c r="B41" s="20" t="s">
        <v>131</v>
      </c>
      <c r="C41" s="7" t="s">
        <v>132</v>
      </c>
      <c r="D41" s="7" t="s">
        <v>18</v>
      </c>
      <c r="E41" s="8" t="s">
        <v>7</v>
      </c>
      <c r="F41" s="8"/>
      <c r="G41" s="8"/>
      <c r="H41" s="8"/>
      <c r="I41" s="32" t="s">
        <v>133</v>
      </c>
      <c r="J41" s="77" t="s">
        <v>134</v>
      </c>
      <c r="K41" s="83" t="s">
        <v>403</v>
      </c>
      <c r="L41" s="39" t="s">
        <v>266</v>
      </c>
      <c r="M41" s="25" t="s">
        <v>7</v>
      </c>
      <c r="N41" s="25" t="s">
        <v>7</v>
      </c>
      <c r="O41" s="26" t="s">
        <v>10</v>
      </c>
      <c r="P41" s="26" t="s">
        <v>10</v>
      </c>
      <c r="Q41" s="26" t="s">
        <v>7</v>
      </c>
      <c r="R41" s="26" t="s">
        <v>7</v>
      </c>
      <c r="S41" s="26" t="s">
        <v>7</v>
      </c>
      <c r="T41" s="26" t="s">
        <v>7</v>
      </c>
      <c r="U41" s="26" t="s">
        <v>7</v>
      </c>
      <c r="V41" s="26" t="s">
        <v>7</v>
      </c>
      <c r="W41" s="26" t="s">
        <v>7</v>
      </c>
      <c r="X41" s="26" t="s">
        <v>10</v>
      </c>
      <c r="Y41" s="26" t="s">
        <v>10</v>
      </c>
      <c r="Z41" s="26" t="s">
        <v>10</v>
      </c>
      <c r="AA41" s="26" t="s">
        <v>7</v>
      </c>
      <c r="AB41" s="26" t="s">
        <v>7</v>
      </c>
      <c r="AC41" s="26" t="s">
        <v>10</v>
      </c>
      <c r="AD41" s="26" t="s">
        <v>10</v>
      </c>
      <c r="AE41" s="26" t="s">
        <v>7</v>
      </c>
      <c r="AF41" s="26" t="s">
        <v>7</v>
      </c>
      <c r="AG41" s="26" t="s">
        <v>10</v>
      </c>
      <c r="AH41" s="26" t="s">
        <v>10</v>
      </c>
      <c r="AI41" s="26" t="s">
        <v>10</v>
      </c>
      <c r="AJ41" s="26" t="s">
        <v>10</v>
      </c>
      <c r="AK41" s="26" t="s">
        <v>10</v>
      </c>
      <c r="AL41" s="26" t="s">
        <v>10</v>
      </c>
      <c r="AM41" s="26" t="s">
        <v>10</v>
      </c>
      <c r="AN41" s="26" t="s">
        <v>10</v>
      </c>
      <c r="AO41" s="26" t="s">
        <v>10</v>
      </c>
      <c r="AP41" s="43" t="s">
        <v>10</v>
      </c>
      <c r="AQ41" s="31" t="s">
        <v>10</v>
      </c>
      <c r="AR41" s="31" t="s">
        <v>10</v>
      </c>
      <c r="AS41" s="31" t="s">
        <v>10</v>
      </c>
      <c r="AT41" s="31" t="s">
        <v>7</v>
      </c>
      <c r="AU41" s="31" t="s">
        <v>7</v>
      </c>
      <c r="AV41" s="31" t="s">
        <v>7</v>
      </c>
      <c r="AW41" s="31" t="s">
        <v>7</v>
      </c>
      <c r="AX41" s="31" t="s">
        <v>7</v>
      </c>
      <c r="AY41" s="31" t="s">
        <v>7</v>
      </c>
      <c r="AZ41" s="31" t="s">
        <v>7</v>
      </c>
      <c r="BA41" s="30" t="s">
        <v>10</v>
      </c>
      <c r="BB41" s="30" t="s">
        <v>7</v>
      </c>
      <c r="BC41" s="31" t="s">
        <v>10</v>
      </c>
      <c r="BD41" s="31" t="s">
        <v>10</v>
      </c>
      <c r="BE41" s="31" t="s">
        <v>10</v>
      </c>
      <c r="BF41" s="46" t="s">
        <v>10</v>
      </c>
      <c r="BG41" s="51" t="s">
        <v>7</v>
      </c>
      <c r="BH41" s="49" t="s">
        <v>10</v>
      </c>
      <c r="BI41" s="49" t="s">
        <v>10</v>
      </c>
      <c r="BJ41" s="52" t="s">
        <v>10</v>
      </c>
      <c r="BK41" s="56" t="s">
        <v>10</v>
      </c>
      <c r="BL41" s="57" t="s">
        <v>7</v>
      </c>
      <c r="BM41" s="57" t="s">
        <v>10</v>
      </c>
      <c r="BN41" s="57" t="s">
        <v>10</v>
      </c>
      <c r="BO41" s="57" t="s">
        <v>7</v>
      </c>
      <c r="BP41" s="57" t="s">
        <v>10</v>
      </c>
      <c r="BQ41" s="57" t="s">
        <v>10</v>
      </c>
    </row>
    <row r="42" spans="2:69" ht="72" customHeight="1" x14ac:dyDescent="0.25">
      <c r="B42" s="20" t="s">
        <v>279</v>
      </c>
      <c r="C42" s="7" t="s">
        <v>278</v>
      </c>
      <c r="D42" s="7" t="s">
        <v>18</v>
      </c>
      <c r="E42" s="8" t="s">
        <v>7</v>
      </c>
      <c r="F42" s="8"/>
      <c r="G42" s="18"/>
      <c r="H42" s="8"/>
      <c r="I42" s="33" t="s">
        <v>280</v>
      </c>
      <c r="J42" s="76" t="s">
        <v>9</v>
      </c>
      <c r="K42" s="82" t="s">
        <v>408</v>
      </c>
      <c r="L42" s="39" t="s">
        <v>265</v>
      </c>
      <c r="M42" s="25" t="s">
        <v>7</v>
      </c>
      <c r="N42" s="25" t="s">
        <v>7</v>
      </c>
      <c r="O42" s="26" t="s">
        <v>10</v>
      </c>
      <c r="P42" s="26" t="s">
        <v>10</v>
      </c>
      <c r="Q42" s="26" t="s">
        <v>7</v>
      </c>
      <c r="R42" s="26" t="s">
        <v>7</v>
      </c>
      <c r="S42" s="25" t="s">
        <v>10</v>
      </c>
      <c r="T42" s="25" t="s">
        <v>10</v>
      </c>
      <c r="U42" s="25" t="s">
        <v>10</v>
      </c>
      <c r="V42" s="25" t="s">
        <v>10</v>
      </c>
      <c r="W42" s="25" t="s">
        <v>10</v>
      </c>
      <c r="X42" s="25" t="s">
        <v>10</v>
      </c>
      <c r="Y42" s="25" t="s">
        <v>10</v>
      </c>
      <c r="Z42" s="25" t="s">
        <v>10</v>
      </c>
      <c r="AA42" s="25" t="s">
        <v>10</v>
      </c>
      <c r="AB42" s="25" t="s">
        <v>10</v>
      </c>
      <c r="AC42" s="25" t="s">
        <v>10</v>
      </c>
      <c r="AD42" s="25" t="s">
        <v>10</v>
      </c>
      <c r="AE42" s="25" t="s">
        <v>10</v>
      </c>
      <c r="AF42" s="25" t="s">
        <v>10</v>
      </c>
      <c r="AG42" s="25" t="s">
        <v>10</v>
      </c>
      <c r="AH42" s="25" t="s">
        <v>10</v>
      </c>
      <c r="AI42" s="25" t="s">
        <v>10</v>
      </c>
      <c r="AJ42" s="25" t="s">
        <v>10</v>
      </c>
      <c r="AK42" s="25" t="s">
        <v>10</v>
      </c>
      <c r="AL42" s="25" t="s">
        <v>10</v>
      </c>
      <c r="AM42" s="25" t="s">
        <v>10</v>
      </c>
      <c r="AN42" s="25" t="s">
        <v>10</v>
      </c>
      <c r="AO42" s="25" t="s">
        <v>10</v>
      </c>
      <c r="AP42" s="43" t="s">
        <v>7</v>
      </c>
      <c r="AQ42" s="31" t="s">
        <v>10</v>
      </c>
      <c r="AR42" s="31" t="s">
        <v>10</v>
      </c>
      <c r="AS42" s="31" t="s">
        <v>10</v>
      </c>
      <c r="AT42" s="31" t="s">
        <v>7</v>
      </c>
      <c r="AU42" s="31" t="s">
        <v>7</v>
      </c>
      <c r="AV42" s="31" t="s">
        <v>7</v>
      </c>
      <c r="AW42" s="31" t="s">
        <v>7</v>
      </c>
      <c r="AX42" s="31" t="s">
        <v>7</v>
      </c>
      <c r="AY42" s="31" t="s">
        <v>7</v>
      </c>
      <c r="AZ42" s="31" t="s">
        <v>7</v>
      </c>
      <c r="BA42" s="30" t="s">
        <v>10</v>
      </c>
      <c r="BB42" s="30" t="s">
        <v>7</v>
      </c>
      <c r="BC42" s="30" t="s">
        <v>10</v>
      </c>
      <c r="BD42" s="30" t="s">
        <v>10</v>
      </c>
      <c r="BE42" s="30" t="s">
        <v>10</v>
      </c>
      <c r="BF42" s="44" t="s">
        <v>10</v>
      </c>
      <c r="BG42" s="51" t="s">
        <v>7</v>
      </c>
      <c r="BH42" s="49" t="s">
        <v>10</v>
      </c>
      <c r="BI42" s="49" t="s">
        <v>10</v>
      </c>
      <c r="BJ42" s="52" t="s">
        <v>10</v>
      </c>
      <c r="BK42" s="56" t="s">
        <v>10</v>
      </c>
      <c r="BL42" s="57" t="s">
        <v>7</v>
      </c>
      <c r="BM42" s="57" t="s">
        <v>10</v>
      </c>
      <c r="BN42" s="57" t="s">
        <v>10</v>
      </c>
      <c r="BO42" s="57" t="s">
        <v>7</v>
      </c>
      <c r="BP42" s="57" t="s">
        <v>10</v>
      </c>
      <c r="BQ42" s="57" t="s">
        <v>10</v>
      </c>
    </row>
    <row r="43" spans="2:69" ht="72" customHeight="1" x14ac:dyDescent="0.25">
      <c r="B43" s="60" t="s">
        <v>276</v>
      </c>
      <c r="C43" s="61" t="s">
        <v>277</v>
      </c>
      <c r="D43" s="61" t="s">
        <v>18</v>
      </c>
      <c r="E43" s="61" t="s">
        <v>341</v>
      </c>
      <c r="F43" s="19"/>
      <c r="G43" s="68" t="s">
        <v>275</v>
      </c>
      <c r="H43" s="19"/>
      <c r="I43" s="69" t="s">
        <v>274</v>
      </c>
      <c r="J43" s="64" t="s">
        <v>344</v>
      </c>
      <c r="K43" s="80"/>
      <c r="L43" s="70" t="s">
        <v>265</v>
      </c>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6"/>
      <c r="AQ43" s="19"/>
      <c r="AR43" s="19"/>
      <c r="AS43" s="19"/>
      <c r="AT43" s="19"/>
      <c r="AU43" s="19"/>
      <c r="AV43" s="19"/>
      <c r="AW43" s="19"/>
      <c r="AX43" s="19"/>
      <c r="AY43" s="19"/>
      <c r="AZ43" s="19"/>
      <c r="BA43" s="19"/>
      <c r="BB43" s="19"/>
      <c r="BC43" s="19"/>
      <c r="BD43" s="19"/>
      <c r="BE43" s="19"/>
      <c r="BF43" s="65"/>
      <c r="BG43" s="66"/>
      <c r="BH43" s="19"/>
      <c r="BI43" s="19"/>
      <c r="BJ43" s="65"/>
      <c r="BK43" s="19"/>
      <c r="BL43" s="19"/>
      <c r="BM43" s="19"/>
      <c r="BN43" s="19"/>
      <c r="BO43" s="19"/>
      <c r="BP43" s="19"/>
      <c r="BQ43" s="19"/>
    </row>
    <row r="44" spans="2:69" ht="72" customHeight="1" x14ac:dyDescent="0.25">
      <c r="B44" s="20" t="s">
        <v>135</v>
      </c>
      <c r="C44" s="7" t="s">
        <v>136</v>
      </c>
      <c r="D44" s="7" t="s">
        <v>18</v>
      </c>
      <c r="E44" s="8" t="s">
        <v>7</v>
      </c>
      <c r="F44" s="8"/>
      <c r="G44" s="8"/>
      <c r="H44" s="8"/>
      <c r="I44" s="32" t="s">
        <v>137</v>
      </c>
      <c r="J44" s="76" t="s">
        <v>9</v>
      </c>
      <c r="K44" s="82" t="s">
        <v>403</v>
      </c>
      <c r="L44" s="36" t="s">
        <v>460</v>
      </c>
      <c r="M44" s="25" t="s">
        <v>7</v>
      </c>
      <c r="N44" s="25" t="s">
        <v>10</v>
      </c>
      <c r="O44" s="25" t="s">
        <v>10</v>
      </c>
      <c r="P44" s="25" t="s">
        <v>10</v>
      </c>
      <c r="Q44" s="25" t="s">
        <v>7</v>
      </c>
      <c r="R44" s="25" t="s">
        <v>10</v>
      </c>
      <c r="S44" s="25" t="s">
        <v>7</v>
      </c>
      <c r="T44" s="25" t="s">
        <v>10</v>
      </c>
      <c r="U44" s="25" t="s">
        <v>7</v>
      </c>
      <c r="V44" s="25" t="s">
        <v>7</v>
      </c>
      <c r="W44" s="25" t="s">
        <v>10</v>
      </c>
      <c r="X44" s="25" t="s">
        <v>10</v>
      </c>
      <c r="Y44" s="25" t="s">
        <v>10</v>
      </c>
      <c r="Z44" s="25" t="s">
        <v>10</v>
      </c>
      <c r="AA44" s="25" t="s">
        <v>7</v>
      </c>
      <c r="AB44" s="25" t="s">
        <v>10</v>
      </c>
      <c r="AC44" s="25" t="s">
        <v>10</v>
      </c>
      <c r="AD44" s="25" t="s">
        <v>10</v>
      </c>
      <c r="AE44" s="25" t="s">
        <v>7</v>
      </c>
      <c r="AF44" s="25" t="s">
        <v>10</v>
      </c>
      <c r="AG44" s="25" t="s">
        <v>10</v>
      </c>
      <c r="AH44" s="25" t="s">
        <v>7</v>
      </c>
      <c r="AI44" s="25" t="s">
        <v>7</v>
      </c>
      <c r="AJ44" s="25" t="s">
        <v>10</v>
      </c>
      <c r="AK44" s="25" t="s">
        <v>10</v>
      </c>
      <c r="AL44" s="25" t="s">
        <v>7</v>
      </c>
      <c r="AM44" s="25" t="s">
        <v>10</v>
      </c>
      <c r="AN44" s="25" t="s">
        <v>7</v>
      </c>
      <c r="AO44" s="25" t="s">
        <v>10</v>
      </c>
      <c r="AP44" s="43" t="s">
        <v>10</v>
      </c>
      <c r="AQ44" s="31" t="s">
        <v>10</v>
      </c>
      <c r="AR44" s="31" t="s">
        <v>10</v>
      </c>
      <c r="AS44" s="31" t="s">
        <v>10</v>
      </c>
      <c r="AT44" s="31" t="s">
        <v>7</v>
      </c>
      <c r="AU44" s="31" t="s">
        <v>7</v>
      </c>
      <c r="AV44" s="31" t="s">
        <v>7</v>
      </c>
      <c r="AW44" s="31" t="s">
        <v>7</v>
      </c>
      <c r="AX44" s="31" t="s">
        <v>7</v>
      </c>
      <c r="AY44" s="31" t="s">
        <v>7</v>
      </c>
      <c r="AZ44" s="31" t="s">
        <v>7</v>
      </c>
      <c r="BA44" s="30" t="s">
        <v>7</v>
      </c>
      <c r="BB44" s="30" t="s">
        <v>7</v>
      </c>
      <c r="BC44" s="30" t="s">
        <v>10</v>
      </c>
      <c r="BD44" s="30" t="s">
        <v>10</v>
      </c>
      <c r="BE44" s="30" t="s">
        <v>10</v>
      </c>
      <c r="BF44" s="44" t="s">
        <v>10</v>
      </c>
      <c r="BG44" s="51" t="s">
        <v>7</v>
      </c>
      <c r="BH44" s="49" t="s">
        <v>10</v>
      </c>
      <c r="BI44" s="49" t="s">
        <v>10</v>
      </c>
      <c r="BJ44" s="52" t="s">
        <v>10</v>
      </c>
      <c r="BK44" s="56" t="s">
        <v>7</v>
      </c>
      <c r="BL44" s="57" t="s">
        <v>7</v>
      </c>
      <c r="BM44" s="57" t="s">
        <v>7</v>
      </c>
      <c r="BN44" s="57" t="s">
        <v>7</v>
      </c>
      <c r="BO44" s="57" t="s">
        <v>7</v>
      </c>
      <c r="BP44" s="57" t="s">
        <v>10</v>
      </c>
      <c r="BQ44" s="57" t="s">
        <v>7</v>
      </c>
    </row>
    <row r="45" spans="2:69" ht="72" customHeight="1" x14ac:dyDescent="0.25">
      <c r="B45" s="20" t="s">
        <v>138</v>
      </c>
      <c r="C45" s="7" t="s">
        <v>139</v>
      </c>
      <c r="D45" s="7" t="s">
        <v>18</v>
      </c>
      <c r="E45" s="8" t="s">
        <v>7</v>
      </c>
      <c r="F45" s="8"/>
      <c r="G45" s="8"/>
      <c r="H45" s="8"/>
      <c r="I45" s="32" t="s">
        <v>140</v>
      </c>
      <c r="J45" s="76" t="s">
        <v>9</v>
      </c>
      <c r="K45" s="207" t="s">
        <v>418</v>
      </c>
      <c r="L45" s="36" t="s">
        <v>79</v>
      </c>
      <c r="M45" s="25" t="s">
        <v>7</v>
      </c>
      <c r="N45" s="25" t="s">
        <v>7</v>
      </c>
      <c r="O45" s="25" t="s">
        <v>10</v>
      </c>
      <c r="P45" s="25" t="s">
        <v>10</v>
      </c>
      <c r="Q45" s="25" t="s">
        <v>7</v>
      </c>
      <c r="R45" s="25" t="s">
        <v>7</v>
      </c>
      <c r="S45" s="25" t="s">
        <v>7</v>
      </c>
      <c r="T45" s="25" t="s">
        <v>7</v>
      </c>
      <c r="U45" s="25" t="s">
        <v>7</v>
      </c>
      <c r="V45" s="25" t="s">
        <v>7</v>
      </c>
      <c r="W45" s="25" t="s">
        <v>7</v>
      </c>
      <c r="X45" s="25" t="s">
        <v>10</v>
      </c>
      <c r="Y45" s="25" t="s">
        <v>10</v>
      </c>
      <c r="Z45" s="25" t="s">
        <v>10</v>
      </c>
      <c r="AA45" s="25" t="s">
        <v>7</v>
      </c>
      <c r="AB45" s="25" t="s">
        <v>7</v>
      </c>
      <c r="AC45" s="25" t="s">
        <v>10</v>
      </c>
      <c r="AD45" s="25" t="s">
        <v>10</v>
      </c>
      <c r="AE45" s="25" t="s">
        <v>7</v>
      </c>
      <c r="AF45" s="25" t="s">
        <v>7</v>
      </c>
      <c r="AG45" s="25" t="s">
        <v>10</v>
      </c>
      <c r="AH45" s="25" t="s">
        <v>10</v>
      </c>
      <c r="AI45" s="25" t="s">
        <v>10</v>
      </c>
      <c r="AJ45" s="25" t="s">
        <v>10</v>
      </c>
      <c r="AK45" s="25" t="s">
        <v>10</v>
      </c>
      <c r="AL45" s="25" t="s">
        <v>10</v>
      </c>
      <c r="AM45" s="25" t="s">
        <v>10</v>
      </c>
      <c r="AN45" s="25" t="s">
        <v>10</v>
      </c>
      <c r="AO45" s="25" t="s">
        <v>10</v>
      </c>
      <c r="AP45" s="45" t="s">
        <v>7</v>
      </c>
      <c r="AQ45" s="31" t="s">
        <v>10</v>
      </c>
      <c r="AR45" s="31" t="s">
        <v>10</v>
      </c>
      <c r="AS45" s="31" t="s">
        <v>10</v>
      </c>
      <c r="AT45" s="31" t="s">
        <v>7</v>
      </c>
      <c r="AU45" s="31" t="s">
        <v>7</v>
      </c>
      <c r="AV45" s="31" t="s">
        <v>7</v>
      </c>
      <c r="AW45" s="31" t="s">
        <v>7</v>
      </c>
      <c r="AX45" s="31" t="s">
        <v>7</v>
      </c>
      <c r="AY45" s="31" t="s">
        <v>7</v>
      </c>
      <c r="AZ45" s="31" t="s">
        <v>7</v>
      </c>
      <c r="BA45" s="30" t="s">
        <v>10</v>
      </c>
      <c r="BB45" s="30" t="s">
        <v>7</v>
      </c>
      <c r="BC45" s="30" t="s">
        <v>10</v>
      </c>
      <c r="BD45" s="30" t="s">
        <v>10</v>
      </c>
      <c r="BE45" s="30" t="s">
        <v>10</v>
      </c>
      <c r="BF45" s="44" t="s">
        <v>10</v>
      </c>
      <c r="BG45" s="51" t="s">
        <v>7</v>
      </c>
      <c r="BH45" s="49" t="s">
        <v>10</v>
      </c>
      <c r="BI45" s="49" t="s">
        <v>10</v>
      </c>
      <c r="BJ45" s="52" t="s">
        <v>10</v>
      </c>
      <c r="BK45" s="58" t="s">
        <v>7</v>
      </c>
      <c r="BL45" s="59" t="s">
        <v>7</v>
      </c>
      <c r="BM45" s="59" t="s">
        <v>7</v>
      </c>
      <c r="BN45" s="59" t="s">
        <v>7</v>
      </c>
      <c r="BO45" s="59" t="s">
        <v>7</v>
      </c>
      <c r="BP45" s="59" t="s">
        <v>10</v>
      </c>
      <c r="BQ45" s="59" t="s">
        <v>10</v>
      </c>
    </row>
    <row r="46" spans="2:69" ht="72" customHeight="1" x14ac:dyDescent="0.25">
      <c r="B46" s="20" t="s">
        <v>141</v>
      </c>
      <c r="C46" s="7" t="s">
        <v>38</v>
      </c>
      <c r="D46" s="7" t="s">
        <v>18</v>
      </c>
      <c r="E46" s="8" t="s">
        <v>7</v>
      </c>
      <c r="F46" s="8"/>
      <c r="G46" s="8"/>
      <c r="H46" s="8"/>
      <c r="I46" s="32" t="s">
        <v>142</v>
      </c>
      <c r="J46" s="76" t="s">
        <v>41</v>
      </c>
      <c r="K46" s="82" t="s">
        <v>408</v>
      </c>
      <c r="L46" s="36" t="s">
        <v>143</v>
      </c>
      <c r="M46" s="25" t="s">
        <v>7</v>
      </c>
      <c r="N46" s="25" t="s">
        <v>7</v>
      </c>
      <c r="O46" s="25" t="s">
        <v>10</v>
      </c>
      <c r="P46" s="25" t="s">
        <v>10</v>
      </c>
      <c r="Q46" s="25" t="s">
        <v>7</v>
      </c>
      <c r="R46" s="25" t="s">
        <v>7</v>
      </c>
      <c r="S46" s="25" t="s">
        <v>7</v>
      </c>
      <c r="T46" s="25" t="s">
        <v>7</v>
      </c>
      <c r="U46" s="25" t="s">
        <v>7</v>
      </c>
      <c r="V46" s="25" t="s">
        <v>7</v>
      </c>
      <c r="W46" s="25" t="s">
        <v>7</v>
      </c>
      <c r="X46" s="25" t="s">
        <v>10</v>
      </c>
      <c r="Y46" s="25" t="s">
        <v>10</v>
      </c>
      <c r="Z46" s="25" t="s">
        <v>10</v>
      </c>
      <c r="AA46" s="25" t="s">
        <v>7</v>
      </c>
      <c r="AB46" s="25" t="s">
        <v>7</v>
      </c>
      <c r="AC46" s="25" t="s">
        <v>10</v>
      </c>
      <c r="AD46" s="25" t="s">
        <v>10</v>
      </c>
      <c r="AE46" s="25" t="s">
        <v>7</v>
      </c>
      <c r="AF46" s="25" t="s">
        <v>7</v>
      </c>
      <c r="AG46" s="25" t="s">
        <v>10</v>
      </c>
      <c r="AH46" s="25" t="s">
        <v>10</v>
      </c>
      <c r="AI46" s="25" t="s">
        <v>10</v>
      </c>
      <c r="AJ46" s="25" t="s">
        <v>10</v>
      </c>
      <c r="AK46" s="25" t="s">
        <v>10</v>
      </c>
      <c r="AL46" s="25" t="s">
        <v>10</v>
      </c>
      <c r="AM46" s="25" t="s">
        <v>10</v>
      </c>
      <c r="AN46" s="25" t="s">
        <v>10</v>
      </c>
      <c r="AO46" s="25" t="s">
        <v>10</v>
      </c>
      <c r="AP46" s="45" t="s">
        <v>10</v>
      </c>
      <c r="AQ46" s="31" t="s">
        <v>10</v>
      </c>
      <c r="AR46" s="31" t="s">
        <v>10</v>
      </c>
      <c r="AS46" s="31" t="s">
        <v>10</v>
      </c>
      <c r="AT46" s="31" t="s">
        <v>7</v>
      </c>
      <c r="AU46" s="31" t="s">
        <v>7</v>
      </c>
      <c r="AV46" s="31" t="s">
        <v>7</v>
      </c>
      <c r="AW46" s="31" t="s">
        <v>7</v>
      </c>
      <c r="AX46" s="31" t="s">
        <v>7</v>
      </c>
      <c r="AY46" s="31" t="s">
        <v>7</v>
      </c>
      <c r="AZ46" s="31" t="s">
        <v>7</v>
      </c>
      <c r="BA46" s="30" t="s">
        <v>7</v>
      </c>
      <c r="BB46" s="30" t="s">
        <v>7</v>
      </c>
      <c r="BC46" s="30" t="s">
        <v>10</v>
      </c>
      <c r="BD46" s="30" t="s">
        <v>10</v>
      </c>
      <c r="BE46" s="30" t="s">
        <v>10</v>
      </c>
      <c r="BF46" s="44" t="s">
        <v>10</v>
      </c>
      <c r="BG46" s="51" t="s">
        <v>7</v>
      </c>
      <c r="BH46" s="49" t="s">
        <v>10</v>
      </c>
      <c r="BI46" s="49" t="s">
        <v>10</v>
      </c>
      <c r="BJ46" s="52" t="s">
        <v>10</v>
      </c>
      <c r="BK46" s="56" t="s">
        <v>10</v>
      </c>
      <c r="BL46" s="57" t="s">
        <v>7</v>
      </c>
      <c r="BM46" s="57" t="s">
        <v>10</v>
      </c>
      <c r="BN46" s="57" t="s">
        <v>10</v>
      </c>
      <c r="BO46" s="57" t="s">
        <v>7</v>
      </c>
      <c r="BP46" s="57" t="s">
        <v>10</v>
      </c>
      <c r="BQ46" s="57" t="s">
        <v>10</v>
      </c>
    </row>
    <row r="47" spans="2:69" ht="72" customHeight="1" x14ac:dyDescent="0.25">
      <c r="B47" s="20" t="s">
        <v>144</v>
      </c>
      <c r="C47" s="7" t="s">
        <v>62</v>
      </c>
      <c r="D47" s="7" t="s">
        <v>18</v>
      </c>
      <c r="E47" s="8" t="s">
        <v>7</v>
      </c>
      <c r="F47" s="8"/>
      <c r="G47" s="8"/>
      <c r="H47" s="8"/>
      <c r="I47" s="32" t="s">
        <v>145</v>
      </c>
      <c r="J47" s="76" t="s">
        <v>9</v>
      </c>
      <c r="K47" s="82" t="s">
        <v>408</v>
      </c>
      <c r="L47" s="39" t="s">
        <v>146</v>
      </c>
      <c r="M47" s="25" t="s">
        <v>7</v>
      </c>
      <c r="N47" s="25" t="s">
        <v>7</v>
      </c>
      <c r="O47" s="25" t="s">
        <v>10</v>
      </c>
      <c r="P47" s="25" t="s">
        <v>10</v>
      </c>
      <c r="Q47" s="25" t="s">
        <v>7</v>
      </c>
      <c r="R47" s="25" t="s">
        <v>7</v>
      </c>
      <c r="S47" s="25" t="s">
        <v>10</v>
      </c>
      <c r="T47" s="25" t="s">
        <v>10</v>
      </c>
      <c r="U47" s="25" t="s">
        <v>7</v>
      </c>
      <c r="V47" s="25" t="s">
        <v>7</v>
      </c>
      <c r="W47" s="25" t="s">
        <v>7</v>
      </c>
      <c r="X47" s="25" t="s">
        <v>10</v>
      </c>
      <c r="Y47" s="25" t="s">
        <v>10</v>
      </c>
      <c r="Z47" s="25" t="s">
        <v>10</v>
      </c>
      <c r="AA47" s="25" t="s">
        <v>7</v>
      </c>
      <c r="AB47" s="25" t="s">
        <v>7</v>
      </c>
      <c r="AC47" s="25" t="s">
        <v>10</v>
      </c>
      <c r="AD47" s="25" t="s">
        <v>10</v>
      </c>
      <c r="AE47" s="25" t="s">
        <v>7</v>
      </c>
      <c r="AF47" s="25" t="s">
        <v>7</v>
      </c>
      <c r="AG47" s="25" t="s">
        <v>10</v>
      </c>
      <c r="AH47" s="25" t="s">
        <v>10</v>
      </c>
      <c r="AI47" s="25" t="s">
        <v>10</v>
      </c>
      <c r="AJ47" s="25" t="s">
        <v>10</v>
      </c>
      <c r="AK47" s="25" t="s">
        <v>10</v>
      </c>
      <c r="AL47" s="25" t="s">
        <v>10</v>
      </c>
      <c r="AM47" s="25" t="s">
        <v>10</v>
      </c>
      <c r="AN47" s="25" t="s">
        <v>10</v>
      </c>
      <c r="AO47" s="25" t="s">
        <v>10</v>
      </c>
      <c r="AP47" s="45" t="s">
        <v>10</v>
      </c>
      <c r="AQ47" s="31" t="s">
        <v>10</v>
      </c>
      <c r="AR47" s="31" t="s">
        <v>10</v>
      </c>
      <c r="AS47" s="31" t="s">
        <v>10</v>
      </c>
      <c r="AT47" s="31" t="s">
        <v>7</v>
      </c>
      <c r="AU47" s="31" t="s">
        <v>7</v>
      </c>
      <c r="AV47" s="31" t="s">
        <v>7</v>
      </c>
      <c r="AW47" s="31" t="s">
        <v>7</v>
      </c>
      <c r="AX47" s="31" t="s">
        <v>7</v>
      </c>
      <c r="AY47" s="31" t="s">
        <v>7</v>
      </c>
      <c r="AZ47" s="31" t="s">
        <v>7</v>
      </c>
      <c r="BA47" s="30" t="s">
        <v>7</v>
      </c>
      <c r="BB47" s="30" t="s">
        <v>7</v>
      </c>
      <c r="BC47" s="30" t="s">
        <v>10</v>
      </c>
      <c r="BD47" s="30" t="s">
        <v>10</v>
      </c>
      <c r="BE47" s="30" t="s">
        <v>10</v>
      </c>
      <c r="BF47" s="44" t="s">
        <v>10</v>
      </c>
      <c r="BG47" s="51" t="s">
        <v>7</v>
      </c>
      <c r="BH47" s="49" t="s">
        <v>10</v>
      </c>
      <c r="BI47" s="49" t="s">
        <v>10</v>
      </c>
      <c r="BJ47" s="52" t="s">
        <v>10</v>
      </c>
      <c r="BK47" s="56" t="s">
        <v>10</v>
      </c>
      <c r="BL47" s="57" t="s">
        <v>7</v>
      </c>
      <c r="BM47" s="57" t="s">
        <v>7</v>
      </c>
      <c r="BN47" s="57" t="s">
        <v>10</v>
      </c>
      <c r="BO47" s="57" t="s">
        <v>7</v>
      </c>
      <c r="BP47" s="57" t="s">
        <v>10</v>
      </c>
      <c r="BQ47" s="57" t="s">
        <v>10</v>
      </c>
    </row>
    <row r="48" spans="2:69" ht="72" customHeight="1" x14ac:dyDescent="0.25">
      <c r="B48" s="20" t="s">
        <v>147</v>
      </c>
      <c r="C48" s="7" t="s">
        <v>148</v>
      </c>
      <c r="D48" s="7" t="s">
        <v>18</v>
      </c>
      <c r="E48" s="8" t="s">
        <v>7</v>
      </c>
      <c r="F48" s="8"/>
      <c r="G48" s="8"/>
      <c r="H48" s="8"/>
      <c r="I48" s="32" t="s">
        <v>149</v>
      </c>
      <c r="J48" s="77" t="s">
        <v>80</v>
      </c>
      <c r="K48" s="83" t="s">
        <v>461</v>
      </c>
      <c r="L48" s="38" t="s">
        <v>150</v>
      </c>
      <c r="M48" s="25" t="s">
        <v>7</v>
      </c>
      <c r="N48" s="26" t="s">
        <v>10</v>
      </c>
      <c r="O48" s="26" t="s">
        <v>10</v>
      </c>
      <c r="P48" s="26" t="s">
        <v>10</v>
      </c>
      <c r="Q48" s="26" t="s">
        <v>7</v>
      </c>
      <c r="R48" s="26" t="s">
        <v>10</v>
      </c>
      <c r="S48" s="26" t="s">
        <v>10</v>
      </c>
      <c r="T48" s="26" t="s">
        <v>10</v>
      </c>
      <c r="U48" s="26" t="s">
        <v>10</v>
      </c>
      <c r="V48" s="26" t="s">
        <v>10</v>
      </c>
      <c r="W48" s="26" t="s">
        <v>7</v>
      </c>
      <c r="X48" s="26" t="s">
        <v>10</v>
      </c>
      <c r="Y48" s="26" t="s">
        <v>10</v>
      </c>
      <c r="Z48" s="26" t="s">
        <v>10</v>
      </c>
      <c r="AA48" s="26" t="s">
        <v>10</v>
      </c>
      <c r="AB48" s="26" t="s">
        <v>10</v>
      </c>
      <c r="AC48" s="26" t="s">
        <v>10</v>
      </c>
      <c r="AD48" s="26" t="s">
        <v>10</v>
      </c>
      <c r="AE48" s="26" t="s">
        <v>10</v>
      </c>
      <c r="AF48" s="26" t="s">
        <v>10</v>
      </c>
      <c r="AG48" s="26" t="s">
        <v>10</v>
      </c>
      <c r="AH48" s="26" t="s">
        <v>10</v>
      </c>
      <c r="AI48" s="26" t="s">
        <v>7</v>
      </c>
      <c r="AJ48" s="26" t="s">
        <v>10</v>
      </c>
      <c r="AK48" s="26" t="s">
        <v>10</v>
      </c>
      <c r="AL48" s="26" t="s">
        <v>10</v>
      </c>
      <c r="AM48" s="26" t="s">
        <v>10</v>
      </c>
      <c r="AN48" s="26" t="s">
        <v>10</v>
      </c>
      <c r="AO48" s="26" t="s">
        <v>10</v>
      </c>
      <c r="AP48" s="45" t="s">
        <v>10</v>
      </c>
      <c r="AQ48" s="31" t="s">
        <v>10</v>
      </c>
      <c r="AR48" s="31" t="s">
        <v>7</v>
      </c>
      <c r="AS48" s="31" t="s">
        <v>10</v>
      </c>
      <c r="AT48" s="31" t="s">
        <v>7</v>
      </c>
      <c r="AU48" s="31" t="s">
        <v>7</v>
      </c>
      <c r="AV48" s="31" t="s">
        <v>7</v>
      </c>
      <c r="AW48" s="31" t="s">
        <v>7</v>
      </c>
      <c r="AX48" s="31" t="s">
        <v>7</v>
      </c>
      <c r="AY48" s="31" t="s">
        <v>7</v>
      </c>
      <c r="AZ48" s="31" t="s">
        <v>7</v>
      </c>
      <c r="BA48" s="31" t="s">
        <v>7</v>
      </c>
      <c r="BB48" s="31" t="s">
        <v>7</v>
      </c>
      <c r="BC48" s="31" t="s">
        <v>10</v>
      </c>
      <c r="BD48" s="31" t="s">
        <v>7</v>
      </c>
      <c r="BE48" s="31" t="s">
        <v>10</v>
      </c>
      <c r="BF48" s="46" t="s">
        <v>10</v>
      </c>
      <c r="BG48" s="53" t="s">
        <v>7</v>
      </c>
      <c r="BH48" s="50" t="s">
        <v>10</v>
      </c>
      <c r="BI48" s="50" t="s">
        <v>10</v>
      </c>
      <c r="BJ48" s="54" t="s">
        <v>10</v>
      </c>
      <c r="BK48" s="58" t="s">
        <v>7</v>
      </c>
      <c r="BL48" s="59" t="s">
        <v>7</v>
      </c>
      <c r="BM48" s="59" t="s">
        <v>7</v>
      </c>
      <c r="BN48" s="59" t="s">
        <v>7</v>
      </c>
      <c r="BO48" s="59" t="s">
        <v>7</v>
      </c>
      <c r="BP48" s="59" t="s">
        <v>10</v>
      </c>
      <c r="BQ48" s="59" t="s">
        <v>10</v>
      </c>
    </row>
    <row r="49" spans="1:69" ht="72" customHeight="1" x14ac:dyDescent="0.25">
      <c r="B49" s="20" t="s">
        <v>151</v>
      </c>
      <c r="C49" s="7" t="s">
        <v>152</v>
      </c>
      <c r="D49" s="7" t="s">
        <v>18</v>
      </c>
      <c r="E49" s="8" t="s">
        <v>7</v>
      </c>
      <c r="F49" s="8"/>
      <c r="G49" s="8"/>
      <c r="H49" s="10" t="s">
        <v>15</v>
      </c>
      <c r="I49" s="32" t="s">
        <v>153</v>
      </c>
      <c r="J49" s="208" t="s">
        <v>80</v>
      </c>
      <c r="K49" s="83" t="s">
        <v>418</v>
      </c>
      <c r="L49" s="36" t="s">
        <v>286</v>
      </c>
      <c r="M49" s="25" t="s">
        <v>7</v>
      </c>
      <c r="N49" s="26" t="s">
        <v>10</v>
      </c>
      <c r="O49" s="26" t="s">
        <v>10</v>
      </c>
      <c r="P49" s="26" t="s">
        <v>10</v>
      </c>
      <c r="Q49" s="26" t="s">
        <v>7</v>
      </c>
      <c r="R49" s="26" t="s">
        <v>10</v>
      </c>
      <c r="S49" s="26" t="s">
        <v>10</v>
      </c>
      <c r="T49" s="26" t="s">
        <v>10</v>
      </c>
      <c r="U49" s="26" t="s">
        <v>10</v>
      </c>
      <c r="V49" s="26" t="s">
        <v>10</v>
      </c>
      <c r="W49" s="26" t="s">
        <v>7</v>
      </c>
      <c r="X49" s="26" t="s">
        <v>10</v>
      </c>
      <c r="Y49" s="26" t="s">
        <v>10</v>
      </c>
      <c r="Z49" s="26" t="s">
        <v>10</v>
      </c>
      <c r="AA49" s="26" t="s">
        <v>10</v>
      </c>
      <c r="AB49" s="26" t="s">
        <v>10</v>
      </c>
      <c r="AC49" s="26" t="s">
        <v>10</v>
      </c>
      <c r="AD49" s="26" t="s">
        <v>10</v>
      </c>
      <c r="AE49" s="26" t="s">
        <v>10</v>
      </c>
      <c r="AF49" s="26" t="s">
        <v>10</v>
      </c>
      <c r="AG49" s="26" t="s">
        <v>10</v>
      </c>
      <c r="AH49" s="26" t="s">
        <v>10</v>
      </c>
      <c r="AI49" s="26" t="s">
        <v>7</v>
      </c>
      <c r="AJ49" s="26" t="s">
        <v>10</v>
      </c>
      <c r="AK49" s="26" t="s">
        <v>10</v>
      </c>
      <c r="AL49" s="26" t="s">
        <v>10</v>
      </c>
      <c r="AM49" s="26" t="s">
        <v>10</v>
      </c>
      <c r="AN49" s="26" t="s">
        <v>10</v>
      </c>
      <c r="AO49" s="26" t="s">
        <v>10</v>
      </c>
      <c r="AP49" s="45" t="s">
        <v>10</v>
      </c>
      <c r="AQ49" s="31" t="s">
        <v>10</v>
      </c>
      <c r="AR49" s="31" t="s">
        <v>10</v>
      </c>
      <c r="AS49" s="31" t="s">
        <v>10</v>
      </c>
      <c r="AT49" s="31" t="s">
        <v>7</v>
      </c>
      <c r="AU49" s="31" t="s">
        <v>7</v>
      </c>
      <c r="AV49" s="31" t="s">
        <v>7</v>
      </c>
      <c r="AW49" s="31" t="s">
        <v>7</v>
      </c>
      <c r="AX49" s="31" t="s">
        <v>7</v>
      </c>
      <c r="AY49" s="31" t="s">
        <v>7</v>
      </c>
      <c r="AZ49" s="31" t="s">
        <v>7</v>
      </c>
      <c r="BA49" s="31" t="s">
        <v>10</v>
      </c>
      <c r="BB49" s="31" t="s">
        <v>7</v>
      </c>
      <c r="BC49" s="31" t="s">
        <v>10</v>
      </c>
      <c r="BD49" s="31" t="s">
        <v>7</v>
      </c>
      <c r="BE49" s="31" t="s">
        <v>10</v>
      </c>
      <c r="BF49" s="46" t="s">
        <v>10</v>
      </c>
      <c r="BG49" s="53" t="s">
        <v>7</v>
      </c>
      <c r="BH49" s="50" t="s">
        <v>10</v>
      </c>
      <c r="BI49" s="50" t="s">
        <v>10</v>
      </c>
      <c r="BJ49" s="54" t="s">
        <v>10</v>
      </c>
      <c r="BK49" s="58" t="s">
        <v>7</v>
      </c>
      <c r="BL49" s="59" t="s">
        <v>7</v>
      </c>
      <c r="BM49" s="59" t="s">
        <v>7</v>
      </c>
      <c r="BN49" s="59" t="s">
        <v>7</v>
      </c>
      <c r="BO49" s="59" t="s">
        <v>7</v>
      </c>
      <c r="BP49" s="59" t="s">
        <v>10</v>
      </c>
      <c r="BQ49" s="59" t="s">
        <v>10</v>
      </c>
    </row>
    <row r="50" spans="1:69" ht="72" customHeight="1" x14ac:dyDescent="0.25">
      <c r="B50" s="20" t="s">
        <v>154</v>
      </c>
      <c r="C50" s="7" t="s">
        <v>155</v>
      </c>
      <c r="D50" s="7" t="s">
        <v>18</v>
      </c>
      <c r="E50" s="8" t="s">
        <v>7</v>
      </c>
      <c r="F50" s="8"/>
      <c r="G50" s="8"/>
      <c r="H50" s="8"/>
      <c r="I50" s="32" t="s">
        <v>156</v>
      </c>
      <c r="J50" s="76" t="s">
        <v>157</v>
      </c>
      <c r="K50" s="82" t="s">
        <v>408</v>
      </c>
      <c r="L50" s="36" t="s">
        <v>12</v>
      </c>
      <c r="M50" s="25" t="s">
        <v>7</v>
      </c>
      <c r="N50" s="25" t="s">
        <v>10</v>
      </c>
      <c r="O50" s="25" t="s">
        <v>10</v>
      </c>
      <c r="P50" s="25" t="s">
        <v>416</v>
      </c>
      <c r="Q50" s="25" t="s">
        <v>7</v>
      </c>
      <c r="R50" s="25" t="s">
        <v>10</v>
      </c>
      <c r="S50" s="25" t="s">
        <v>10</v>
      </c>
      <c r="T50" s="25" t="s">
        <v>10</v>
      </c>
      <c r="U50" s="25" t="s">
        <v>10</v>
      </c>
      <c r="V50" s="25" t="s">
        <v>10</v>
      </c>
      <c r="W50" s="25" t="s">
        <v>10</v>
      </c>
      <c r="X50" s="25" t="s">
        <v>10</v>
      </c>
      <c r="Y50" s="25" t="s">
        <v>10</v>
      </c>
      <c r="Z50" s="25" t="s">
        <v>10</v>
      </c>
      <c r="AA50" s="25" t="s">
        <v>10</v>
      </c>
      <c r="AB50" s="25" t="s">
        <v>10</v>
      </c>
      <c r="AC50" s="25" t="s">
        <v>10</v>
      </c>
      <c r="AD50" s="25" t="s">
        <v>10</v>
      </c>
      <c r="AE50" s="25" t="s">
        <v>10</v>
      </c>
      <c r="AF50" s="25" t="s">
        <v>10</v>
      </c>
      <c r="AG50" s="25" t="s">
        <v>10</v>
      </c>
      <c r="AH50" s="25" t="s">
        <v>10</v>
      </c>
      <c r="AI50" s="25" t="s">
        <v>10</v>
      </c>
      <c r="AJ50" s="25" t="s">
        <v>10</v>
      </c>
      <c r="AK50" s="25" t="s">
        <v>10</v>
      </c>
      <c r="AL50" s="25" t="s">
        <v>10</v>
      </c>
      <c r="AM50" s="25" t="s">
        <v>10</v>
      </c>
      <c r="AN50" s="25" t="s">
        <v>10</v>
      </c>
      <c r="AO50" s="25" t="s">
        <v>10</v>
      </c>
      <c r="AP50" s="43" t="s">
        <v>7</v>
      </c>
      <c r="AQ50" s="30" t="s">
        <v>10</v>
      </c>
      <c r="AR50" s="30" t="s">
        <v>10</v>
      </c>
      <c r="AS50" s="30" t="s">
        <v>10</v>
      </c>
      <c r="AT50" s="31" t="s">
        <v>7</v>
      </c>
      <c r="AU50" s="31" t="s">
        <v>7</v>
      </c>
      <c r="AV50" s="31" t="s">
        <v>7</v>
      </c>
      <c r="AW50" s="31" t="s">
        <v>7</v>
      </c>
      <c r="AX50" s="31" t="s">
        <v>7</v>
      </c>
      <c r="AY50" s="31" t="s">
        <v>7</v>
      </c>
      <c r="AZ50" s="31" t="s">
        <v>7</v>
      </c>
      <c r="BA50" s="31" t="s">
        <v>10</v>
      </c>
      <c r="BB50" s="31" t="s">
        <v>7</v>
      </c>
      <c r="BC50" s="31" t="s">
        <v>7</v>
      </c>
      <c r="BD50" s="30" t="s">
        <v>7</v>
      </c>
      <c r="BE50" s="30" t="s">
        <v>10</v>
      </c>
      <c r="BF50" s="44" t="s">
        <v>10</v>
      </c>
      <c r="BG50" s="53" t="s">
        <v>7</v>
      </c>
      <c r="BH50" s="50" t="s">
        <v>10</v>
      </c>
      <c r="BI50" s="50" t="s">
        <v>10</v>
      </c>
      <c r="BJ50" s="54" t="s">
        <v>10</v>
      </c>
      <c r="BK50" s="56" t="s">
        <v>10</v>
      </c>
      <c r="BL50" s="57" t="s">
        <v>7</v>
      </c>
      <c r="BM50" s="57" t="s">
        <v>7</v>
      </c>
      <c r="BN50" s="57" t="s">
        <v>10</v>
      </c>
      <c r="BO50" s="57" t="s">
        <v>7</v>
      </c>
      <c r="BP50" s="57" t="s">
        <v>10</v>
      </c>
      <c r="BQ50" s="57" t="s">
        <v>10</v>
      </c>
    </row>
    <row r="51" spans="1:69" ht="72" customHeight="1" x14ac:dyDescent="0.25">
      <c r="B51" s="20" t="s">
        <v>158</v>
      </c>
      <c r="C51" s="7" t="s">
        <v>159</v>
      </c>
      <c r="D51" s="7" t="s">
        <v>18</v>
      </c>
      <c r="E51" s="8" t="s">
        <v>7</v>
      </c>
      <c r="F51" s="8"/>
      <c r="G51" s="8"/>
      <c r="H51" s="8"/>
      <c r="I51" s="32" t="s">
        <v>160</v>
      </c>
      <c r="J51" s="76" t="s">
        <v>9</v>
      </c>
      <c r="K51" s="82" t="s">
        <v>403</v>
      </c>
      <c r="L51" s="36" t="s">
        <v>161</v>
      </c>
      <c r="M51" s="25" t="s">
        <v>7</v>
      </c>
      <c r="N51" s="25" t="s">
        <v>10</v>
      </c>
      <c r="O51" s="25" t="s">
        <v>7</v>
      </c>
      <c r="P51" s="25" t="s">
        <v>10</v>
      </c>
      <c r="Q51" s="25" t="s">
        <v>7</v>
      </c>
      <c r="R51" s="25" t="s">
        <v>10</v>
      </c>
      <c r="S51" s="25" t="s">
        <v>10</v>
      </c>
      <c r="T51" s="25" t="s">
        <v>10</v>
      </c>
      <c r="U51" s="25" t="s">
        <v>10</v>
      </c>
      <c r="V51" s="25" t="s">
        <v>10</v>
      </c>
      <c r="W51" s="25" t="s">
        <v>7</v>
      </c>
      <c r="X51" s="25" t="s">
        <v>10</v>
      </c>
      <c r="Y51" s="25" t="s">
        <v>7</v>
      </c>
      <c r="Z51" s="25" t="s">
        <v>10</v>
      </c>
      <c r="AA51" s="25" t="s">
        <v>10</v>
      </c>
      <c r="AB51" s="25" t="s">
        <v>10</v>
      </c>
      <c r="AC51" s="25" t="s">
        <v>10</v>
      </c>
      <c r="AD51" s="25" t="s">
        <v>10</v>
      </c>
      <c r="AE51" s="25" t="s">
        <v>10</v>
      </c>
      <c r="AF51" s="25" t="s">
        <v>10</v>
      </c>
      <c r="AG51" s="25" t="s">
        <v>10</v>
      </c>
      <c r="AH51" s="25" t="s">
        <v>10</v>
      </c>
      <c r="AI51" s="25" t="s">
        <v>10</v>
      </c>
      <c r="AJ51" s="25" t="s">
        <v>10</v>
      </c>
      <c r="AK51" s="25" t="s">
        <v>10</v>
      </c>
      <c r="AL51" s="25" t="s">
        <v>10</v>
      </c>
      <c r="AM51" s="25" t="s">
        <v>10</v>
      </c>
      <c r="AN51" s="25" t="s">
        <v>10</v>
      </c>
      <c r="AO51" s="25" t="s">
        <v>10</v>
      </c>
      <c r="AP51" s="45" t="s">
        <v>7</v>
      </c>
      <c r="AQ51" s="30" t="s">
        <v>10</v>
      </c>
      <c r="AR51" s="30" t="s">
        <v>10</v>
      </c>
      <c r="AS51" s="30" t="s">
        <v>10</v>
      </c>
      <c r="AT51" s="31" t="s">
        <v>7</v>
      </c>
      <c r="AU51" s="31" t="s">
        <v>7</v>
      </c>
      <c r="AV51" s="31" t="s">
        <v>7</v>
      </c>
      <c r="AW51" s="31" t="s">
        <v>7</v>
      </c>
      <c r="AX51" s="31" t="s">
        <v>7</v>
      </c>
      <c r="AY51" s="31" t="s">
        <v>7</v>
      </c>
      <c r="AZ51" s="31" t="s">
        <v>7</v>
      </c>
      <c r="BA51" s="31" t="s">
        <v>7</v>
      </c>
      <c r="BB51" s="31" t="s">
        <v>7</v>
      </c>
      <c r="BC51" s="31" t="s">
        <v>10</v>
      </c>
      <c r="BD51" s="30" t="s">
        <v>7</v>
      </c>
      <c r="BE51" s="30" t="s">
        <v>10</v>
      </c>
      <c r="BF51" s="44" t="s">
        <v>10</v>
      </c>
      <c r="BG51" s="53" t="s">
        <v>7</v>
      </c>
      <c r="BH51" s="50" t="s">
        <v>10</v>
      </c>
      <c r="BI51" s="50" t="s">
        <v>10</v>
      </c>
      <c r="BJ51" s="54" t="s">
        <v>10</v>
      </c>
      <c r="BK51" s="56" t="s">
        <v>10</v>
      </c>
      <c r="BL51" s="57" t="s">
        <v>7</v>
      </c>
      <c r="BM51" s="57" t="s">
        <v>7</v>
      </c>
      <c r="BN51" s="57" t="s">
        <v>10</v>
      </c>
      <c r="BO51" s="57" t="s">
        <v>7</v>
      </c>
      <c r="BP51" s="57" t="s">
        <v>10</v>
      </c>
      <c r="BQ51" s="57" t="s">
        <v>7</v>
      </c>
    </row>
    <row r="52" spans="1:69" ht="72" customHeight="1" x14ac:dyDescent="0.25">
      <c r="B52" s="60" t="s">
        <v>307</v>
      </c>
      <c r="C52" s="61" t="s">
        <v>308</v>
      </c>
      <c r="D52" s="61" t="s">
        <v>18</v>
      </c>
      <c r="E52" s="61" t="s">
        <v>341</v>
      </c>
      <c r="F52" s="19"/>
      <c r="G52" s="19"/>
      <c r="H52" s="19"/>
      <c r="I52" s="222" t="s">
        <v>309</v>
      </c>
      <c r="J52" s="64" t="s">
        <v>9</v>
      </c>
      <c r="K52" s="80"/>
      <c r="L52" s="70" t="s">
        <v>20</v>
      </c>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6"/>
      <c r="AQ52" s="19"/>
      <c r="AR52" s="19"/>
      <c r="AS52" s="19"/>
      <c r="AT52" s="19"/>
      <c r="AU52" s="19"/>
      <c r="AV52" s="19"/>
      <c r="AW52" s="19"/>
      <c r="AX52" s="19"/>
      <c r="AY52" s="19"/>
      <c r="AZ52" s="19"/>
      <c r="BA52" s="19"/>
      <c r="BB52" s="19"/>
      <c r="BC52" s="19"/>
      <c r="BD52" s="19"/>
      <c r="BE52" s="19"/>
      <c r="BF52" s="65"/>
      <c r="BG52" s="66"/>
      <c r="BH52" s="19"/>
      <c r="BI52" s="19"/>
      <c r="BJ52" s="65"/>
      <c r="BK52" s="41"/>
      <c r="BL52" s="19"/>
      <c r="BM52" s="19"/>
      <c r="BN52" s="19"/>
      <c r="BO52" s="19"/>
      <c r="BP52" s="19"/>
      <c r="BQ52" s="19"/>
    </row>
    <row r="53" spans="1:69" ht="72" customHeight="1" x14ac:dyDescent="0.25">
      <c r="B53" s="20" t="s">
        <v>310</v>
      </c>
      <c r="C53" s="7" t="s">
        <v>311</v>
      </c>
      <c r="D53" s="7" t="s">
        <v>18</v>
      </c>
      <c r="E53" s="7" t="s">
        <v>7</v>
      </c>
      <c r="F53" s="8"/>
      <c r="G53" s="8"/>
      <c r="H53" s="8"/>
      <c r="I53" s="221" t="s">
        <v>312</v>
      </c>
      <c r="J53" s="76" t="s">
        <v>314</v>
      </c>
      <c r="K53" s="82" t="s">
        <v>403</v>
      </c>
      <c r="L53" s="39" t="s">
        <v>313</v>
      </c>
      <c r="M53" s="25" t="s">
        <v>7</v>
      </c>
      <c r="N53" s="25" t="s">
        <v>10</v>
      </c>
      <c r="O53" s="25" t="s">
        <v>10</v>
      </c>
      <c r="P53" s="25" t="s">
        <v>10</v>
      </c>
      <c r="Q53" s="25" t="s">
        <v>7</v>
      </c>
      <c r="R53" s="25" t="s">
        <v>10</v>
      </c>
      <c r="S53" s="25" t="s">
        <v>7</v>
      </c>
      <c r="T53" s="25" t="s">
        <v>10</v>
      </c>
      <c r="U53" s="25" t="s">
        <v>7</v>
      </c>
      <c r="V53" s="25" t="s">
        <v>7</v>
      </c>
      <c r="W53" s="25" t="s">
        <v>10</v>
      </c>
      <c r="X53" s="25" t="s">
        <v>10</v>
      </c>
      <c r="Y53" s="25" t="s">
        <v>10</v>
      </c>
      <c r="Z53" s="25" t="s">
        <v>10</v>
      </c>
      <c r="AA53" s="25" t="s">
        <v>7</v>
      </c>
      <c r="AB53" s="25" t="s">
        <v>10</v>
      </c>
      <c r="AC53" s="25" t="s">
        <v>10</v>
      </c>
      <c r="AD53" s="25" t="s">
        <v>10</v>
      </c>
      <c r="AE53" s="25" t="s">
        <v>7</v>
      </c>
      <c r="AF53" s="25" t="s">
        <v>10</v>
      </c>
      <c r="AG53" s="25" t="s">
        <v>10</v>
      </c>
      <c r="AH53" s="25" t="s">
        <v>7</v>
      </c>
      <c r="AI53" s="25" t="s">
        <v>10</v>
      </c>
      <c r="AJ53" s="25" t="s">
        <v>10</v>
      </c>
      <c r="AK53" s="25" t="s">
        <v>10</v>
      </c>
      <c r="AL53" s="25" t="s">
        <v>7</v>
      </c>
      <c r="AM53" s="25" t="s">
        <v>10</v>
      </c>
      <c r="AN53" s="25" t="s">
        <v>10</v>
      </c>
      <c r="AO53" s="25" t="s">
        <v>10</v>
      </c>
      <c r="AP53" s="45" t="s">
        <v>7</v>
      </c>
      <c r="AQ53" s="30" t="s">
        <v>10</v>
      </c>
      <c r="AR53" s="30" t="s">
        <v>10</v>
      </c>
      <c r="AS53" s="30" t="s">
        <v>10</v>
      </c>
      <c r="AT53" s="31" t="s">
        <v>7</v>
      </c>
      <c r="AU53" s="31" t="s">
        <v>7</v>
      </c>
      <c r="AV53" s="31" t="s">
        <v>7</v>
      </c>
      <c r="AW53" s="31" t="s">
        <v>7</v>
      </c>
      <c r="AX53" s="31" t="s">
        <v>7</v>
      </c>
      <c r="AY53" s="31" t="s">
        <v>7</v>
      </c>
      <c r="AZ53" s="31" t="s">
        <v>7</v>
      </c>
      <c r="BA53" s="31" t="s">
        <v>7</v>
      </c>
      <c r="BB53" s="31" t="s">
        <v>7</v>
      </c>
      <c r="BC53" s="31" t="s">
        <v>10</v>
      </c>
      <c r="BD53" s="30" t="s">
        <v>10</v>
      </c>
      <c r="BE53" s="30" t="s">
        <v>10</v>
      </c>
      <c r="BF53" s="44" t="s">
        <v>7</v>
      </c>
      <c r="BG53" s="53" t="s">
        <v>7</v>
      </c>
      <c r="BH53" s="50" t="s">
        <v>10</v>
      </c>
      <c r="BI53" s="50" t="s">
        <v>10</v>
      </c>
      <c r="BJ53" s="54" t="s">
        <v>10</v>
      </c>
      <c r="BK53" s="56" t="s">
        <v>10</v>
      </c>
      <c r="BL53" s="57" t="s">
        <v>7</v>
      </c>
      <c r="BM53" s="57" t="s">
        <v>7</v>
      </c>
      <c r="BN53" s="57" t="s">
        <v>10</v>
      </c>
      <c r="BO53" s="57" t="s">
        <v>7</v>
      </c>
      <c r="BP53" s="57" t="s">
        <v>10</v>
      </c>
      <c r="BQ53" s="57" t="s">
        <v>7</v>
      </c>
    </row>
    <row r="54" spans="1:69" ht="72" customHeight="1" x14ac:dyDescent="0.25">
      <c r="B54" s="20" t="s">
        <v>338</v>
      </c>
      <c r="C54" s="7" t="s">
        <v>339</v>
      </c>
      <c r="D54" s="7" t="s">
        <v>18</v>
      </c>
      <c r="E54" s="7" t="s">
        <v>7</v>
      </c>
      <c r="F54" s="8"/>
      <c r="G54" s="8"/>
      <c r="H54" s="8"/>
      <c r="I54" s="219" t="s">
        <v>340</v>
      </c>
      <c r="J54" s="76" t="s">
        <v>9</v>
      </c>
      <c r="K54" s="82" t="s">
        <v>408</v>
      </c>
      <c r="L54" s="39" t="s">
        <v>11</v>
      </c>
      <c r="M54" s="25" t="s">
        <v>7</v>
      </c>
      <c r="N54" s="25" t="s">
        <v>10</v>
      </c>
      <c r="O54" s="25" t="s">
        <v>10</v>
      </c>
      <c r="P54" s="25" t="s">
        <v>10</v>
      </c>
      <c r="Q54" s="25" t="s">
        <v>7</v>
      </c>
      <c r="R54" s="25" t="s">
        <v>10</v>
      </c>
      <c r="S54" s="25" t="s">
        <v>10</v>
      </c>
      <c r="T54" s="25" t="s">
        <v>10</v>
      </c>
      <c r="U54" s="25" t="s">
        <v>10</v>
      </c>
      <c r="V54" s="25" t="s">
        <v>10</v>
      </c>
      <c r="W54" s="25" t="s">
        <v>10</v>
      </c>
      <c r="X54" s="25" t="s">
        <v>10</v>
      </c>
      <c r="Y54" s="25" t="s">
        <v>10</v>
      </c>
      <c r="Z54" s="25" t="s">
        <v>10</v>
      </c>
      <c r="AA54" s="25" t="s">
        <v>10</v>
      </c>
      <c r="AB54" s="25" t="s">
        <v>10</v>
      </c>
      <c r="AC54" s="25" t="s">
        <v>10</v>
      </c>
      <c r="AD54" s="25" t="s">
        <v>10</v>
      </c>
      <c r="AE54" s="25" t="s">
        <v>10</v>
      </c>
      <c r="AF54" s="25" t="s">
        <v>10</v>
      </c>
      <c r="AG54" s="25" t="s">
        <v>10</v>
      </c>
      <c r="AH54" s="25" t="s">
        <v>10</v>
      </c>
      <c r="AI54" s="25" t="s">
        <v>10</v>
      </c>
      <c r="AJ54" s="25" t="s">
        <v>10</v>
      </c>
      <c r="AK54" s="25" t="s">
        <v>10</v>
      </c>
      <c r="AL54" s="25" t="s">
        <v>10</v>
      </c>
      <c r="AM54" s="25" t="s">
        <v>10</v>
      </c>
      <c r="AN54" s="25" t="s">
        <v>10</v>
      </c>
      <c r="AO54" s="25" t="s">
        <v>10</v>
      </c>
      <c r="AP54" s="45" t="s">
        <v>10</v>
      </c>
      <c r="AQ54" s="30" t="s">
        <v>10</v>
      </c>
      <c r="AR54" s="30" t="s">
        <v>10</v>
      </c>
      <c r="AS54" s="30" t="s">
        <v>10</v>
      </c>
      <c r="AT54" s="31" t="s">
        <v>7</v>
      </c>
      <c r="AU54" s="31" t="s">
        <v>7</v>
      </c>
      <c r="AV54" s="31" t="s">
        <v>7</v>
      </c>
      <c r="AW54" s="31" t="s">
        <v>7</v>
      </c>
      <c r="AX54" s="31" t="s">
        <v>7</v>
      </c>
      <c r="AY54" s="31" t="s">
        <v>7</v>
      </c>
      <c r="AZ54" s="31" t="s">
        <v>7</v>
      </c>
      <c r="BA54" s="31" t="s">
        <v>10</v>
      </c>
      <c r="BB54" s="31" t="s">
        <v>7</v>
      </c>
      <c r="BC54" s="31" t="s">
        <v>10</v>
      </c>
      <c r="BD54" s="30" t="s">
        <v>7</v>
      </c>
      <c r="BE54" s="30" t="s">
        <v>10</v>
      </c>
      <c r="BF54" s="44" t="s">
        <v>10</v>
      </c>
      <c r="BG54" s="53" t="s">
        <v>7</v>
      </c>
      <c r="BH54" s="50" t="s">
        <v>10</v>
      </c>
      <c r="BI54" s="50" t="s">
        <v>10</v>
      </c>
      <c r="BJ54" s="54" t="s">
        <v>10</v>
      </c>
      <c r="BK54" s="58" t="s">
        <v>7</v>
      </c>
      <c r="BL54" s="59" t="s">
        <v>7</v>
      </c>
      <c r="BM54" s="59" t="s">
        <v>7</v>
      </c>
      <c r="BN54" s="59" t="s">
        <v>7</v>
      </c>
      <c r="BO54" s="59" t="s">
        <v>7</v>
      </c>
      <c r="BP54" s="59" t="s">
        <v>10</v>
      </c>
      <c r="BQ54" s="59" t="s">
        <v>10</v>
      </c>
    </row>
    <row r="55" spans="1:69" ht="72" customHeight="1" x14ac:dyDescent="0.25">
      <c r="B55" s="20" t="s">
        <v>162</v>
      </c>
      <c r="C55" s="7" t="s">
        <v>163</v>
      </c>
      <c r="D55" s="7" t="s">
        <v>18</v>
      </c>
      <c r="E55" s="8" t="s">
        <v>7</v>
      </c>
      <c r="F55" s="8"/>
      <c r="G55" s="8"/>
      <c r="H55" s="8"/>
      <c r="I55" s="32" t="s">
        <v>164</v>
      </c>
      <c r="J55" s="76" t="s">
        <v>9</v>
      </c>
      <c r="K55" s="82" t="s">
        <v>403</v>
      </c>
      <c r="L55" s="36" t="s">
        <v>165</v>
      </c>
      <c r="M55" s="25" t="s">
        <v>7</v>
      </c>
      <c r="N55" s="25" t="s">
        <v>7</v>
      </c>
      <c r="O55" s="25" t="s">
        <v>7</v>
      </c>
      <c r="P55" s="25" t="s">
        <v>10</v>
      </c>
      <c r="Q55" s="25" t="s">
        <v>7</v>
      </c>
      <c r="R55" s="25" t="s">
        <v>7</v>
      </c>
      <c r="S55" s="25" t="s">
        <v>7</v>
      </c>
      <c r="T55" s="25" t="s">
        <v>7</v>
      </c>
      <c r="U55" s="25" t="s">
        <v>7</v>
      </c>
      <c r="V55" s="25" t="s">
        <v>7</v>
      </c>
      <c r="W55" s="25" t="s">
        <v>7</v>
      </c>
      <c r="X55" s="25" t="s">
        <v>10</v>
      </c>
      <c r="Y55" s="25" t="s">
        <v>10</v>
      </c>
      <c r="Z55" s="25" t="s">
        <v>10</v>
      </c>
      <c r="AA55" s="25" t="s">
        <v>7</v>
      </c>
      <c r="AB55" s="25" t="s">
        <v>7</v>
      </c>
      <c r="AC55" s="25" t="s">
        <v>10</v>
      </c>
      <c r="AD55" s="25" t="s">
        <v>10</v>
      </c>
      <c r="AE55" s="25" t="s">
        <v>7</v>
      </c>
      <c r="AF55" s="25" t="s">
        <v>10</v>
      </c>
      <c r="AG55" s="25" t="s">
        <v>10</v>
      </c>
      <c r="AH55" s="25" t="s">
        <v>10</v>
      </c>
      <c r="AI55" s="25" t="s">
        <v>10</v>
      </c>
      <c r="AJ55" s="25" t="s">
        <v>10</v>
      </c>
      <c r="AK55" s="25" t="s">
        <v>10</v>
      </c>
      <c r="AL55" s="25" t="s">
        <v>10</v>
      </c>
      <c r="AM55" s="25" t="s">
        <v>10</v>
      </c>
      <c r="AN55" s="25" t="s">
        <v>10</v>
      </c>
      <c r="AO55" s="25" t="s">
        <v>10</v>
      </c>
      <c r="AP55" s="45" t="s">
        <v>10</v>
      </c>
      <c r="AQ55" s="31" t="s">
        <v>10</v>
      </c>
      <c r="AR55" s="31" t="s">
        <v>10</v>
      </c>
      <c r="AS55" s="31" t="s">
        <v>10</v>
      </c>
      <c r="AT55" s="31" t="s">
        <v>7</v>
      </c>
      <c r="AU55" s="31" t="s">
        <v>7</v>
      </c>
      <c r="AV55" s="31" t="s">
        <v>7</v>
      </c>
      <c r="AW55" s="31" t="s">
        <v>7</v>
      </c>
      <c r="AX55" s="31" t="s">
        <v>7</v>
      </c>
      <c r="AY55" s="31" t="s">
        <v>7</v>
      </c>
      <c r="AZ55" s="31" t="s">
        <v>7</v>
      </c>
      <c r="BA55" s="31" t="s">
        <v>7</v>
      </c>
      <c r="BB55" s="31" t="s">
        <v>7</v>
      </c>
      <c r="BC55" s="31" t="s">
        <v>10</v>
      </c>
      <c r="BD55" s="30" t="s">
        <v>7</v>
      </c>
      <c r="BE55" s="30" t="s">
        <v>10</v>
      </c>
      <c r="BF55" s="44" t="s">
        <v>10</v>
      </c>
      <c r="BG55" s="53" t="s">
        <v>7</v>
      </c>
      <c r="BH55" s="50" t="s">
        <v>10</v>
      </c>
      <c r="BI55" s="50" t="s">
        <v>10</v>
      </c>
      <c r="BJ55" s="54" t="s">
        <v>10</v>
      </c>
      <c r="BK55" s="56" t="s">
        <v>10</v>
      </c>
      <c r="BL55" s="57" t="s">
        <v>7</v>
      </c>
      <c r="BM55" s="57" t="s">
        <v>7</v>
      </c>
      <c r="BN55" s="57" t="s">
        <v>10</v>
      </c>
      <c r="BO55" s="57" t="s">
        <v>7</v>
      </c>
      <c r="BP55" s="57" t="s">
        <v>10</v>
      </c>
      <c r="BQ55" s="57" t="s">
        <v>10</v>
      </c>
    </row>
    <row r="56" spans="1:69" s="22" customFormat="1" ht="72" customHeight="1" x14ac:dyDescent="0.25">
      <c r="A56" s="198"/>
      <c r="B56" s="20" t="s">
        <v>166</v>
      </c>
      <c r="C56" s="7" t="s">
        <v>167</v>
      </c>
      <c r="D56" s="7" t="s">
        <v>18</v>
      </c>
      <c r="E56" s="8" t="s">
        <v>7</v>
      </c>
      <c r="F56" s="8">
        <v>18</v>
      </c>
      <c r="G56" s="12" t="s">
        <v>168</v>
      </c>
      <c r="H56" s="8"/>
      <c r="I56" s="32" t="s">
        <v>169</v>
      </c>
      <c r="J56" s="76" t="s">
        <v>171</v>
      </c>
      <c r="K56" s="82" t="s">
        <v>408</v>
      </c>
      <c r="L56" s="36" t="s">
        <v>170</v>
      </c>
      <c r="M56" s="25" t="s">
        <v>7</v>
      </c>
      <c r="N56" s="25" t="s">
        <v>7</v>
      </c>
      <c r="O56" s="25" t="s">
        <v>10</v>
      </c>
      <c r="P56" s="25" t="s">
        <v>10</v>
      </c>
      <c r="Q56" s="25" t="s">
        <v>7</v>
      </c>
      <c r="R56" s="25" t="s">
        <v>7</v>
      </c>
      <c r="S56" s="25" t="s">
        <v>7</v>
      </c>
      <c r="T56" s="25" t="s">
        <v>7</v>
      </c>
      <c r="U56" s="25" t="s">
        <v>7</v>
      </c>
      <c r="V56" s="25" t="s">
        <v>7</v>
      </c>
      <c r="W56" s="25" t="s">
        <v>7</v>
      </c>
      <c r="X56" s="25" t="s">
        <v>10</v>
      </c>
      <c r="Y56" s="25" t="s">
        <v>10</v>
      </c>
      <c r="Z56" s="25" t="s">
        <v>10</v>
      </c>
      <c r="AA56" s="25" t="s">
        <v>7</v>
      </c>
      <c r="AB56" s="25" t="s">
        <v>7</v>
      </c>
      <c r="AC56" s="25" t="s">
        <v>10</v>
      </c>
      <c r="AD56" s="25" t="s">
        <v>10</v>
      </c>
      <c r="AE56" s="25" t="s">
        <v>7</v>
      </c>
      <c r="AF56" s="25" t="s">
        <v>7</v>
      </c>
      <c r="AG56" s="25" t="s">
        <v>10</v>
      </c>
      <c r="AH56" s="25" t="s">
        <v>10</v>
      </c>
      <c r="AI56" s="25" t="s">
        <v>10</v>
      </c>
      <c r="AJ56" s="25" t="s">
        <v>10</v>
      </c>
      <c r="AK56" s="25" t="s">
        <v>10</v>
      </c>
      <c r="AL56" s="25" t="s">
        <v>10</v>
      </c>
      <c r="AM56" s="25" t="s">
        <v>10</v>
      </c>
      <c r="AN56" s="25" t="s">
        <v>10</v>
      </c>
      <c r="AO56" s="25" t="s">
        <v>10</v>
      </c>
      <c r="AP56" s="45" t="s">
        <v>10</v>
      </c>
      <c r="AQ56" s="30" t="s">
        <v>10</v>
      </c>
      <c r="AR56" s="30" t="s">
        <v>10</v>
      </c>
      <c r="AS56" s="30" t="s">
        <v>10</v>
      </c>
      <c r="AT56" s="31" t="s">
        <v>7</v>
      </c>
      <c r="AU56" s="31" t="s">
        <v>7</v>
      </c>
      <c r="AV56" s="31" t="s">
        <v>7</v>
      </c>
      <c r="AW56" s="31" t="s">
        <v>7</v>
      </c>
      <c r="AX56" s="31" t="s">
        <v>7</v>
      </c>
      <c r="AY56" s="31" t="s">
        <v>7</v>
      </c>
      <c r="AZ56" s="31" t="s">
        <v>7</v>
      </c>
      <c r="BA56" s="31" t="s">
        <v>7</v>
      </c>
      <c r="BB56" s="31" t="s">
        <v>7</v>
      </c>
      <c r="BC56" s="31" t="s">
        <v>10</v>
      </c>
      <c r="BD56" s="30" t="s">
        <v>10</v>
      </c>
      <c r="BE56" s="30" t="s">
        <v>10</v>
      </c>
      <c r="BF56" s="44" t="s">
        <v>10</v>
      </c>
      <c r="BG56" s="53" t="s">
        <v>7</v>
      </c>
      <c r="BH56" s="50" t="s">
        <v>10</v>
      </c>
      <c r="BI56" s="50" t="s">
        <v>10</v>
      </c>
      <c r="BJ56" s="54" t="s">
        <v>10</v>
      </c>
      <c r="BK56" s="56" t="s">
        <v>10</v>
      </c>
      <c r="BL56" s="57" t="s">
        <v>7</v>
      </c>
      <c r="BM56" s="57" t="s">
        <v>10</v>
      </c>
      <c r="BN56" s="57" t="s">
        <v>10</v>
      </c>
      <c r="BO56" s="57" t="s">
        <v>7</v>
      </c>
      <c r="BP56" s="57" t="s">
        <v>10</v>
      </c>
      <c r="BQ56" s="57" t="s">
        <v>10</v>
      </c>
    </row>
    <row r="57" spans="1:69" s="22" customFormat="1" ht="72" customHeight="1" x14ac:dyDescent="0.25">
      <c r="A57" s="198"/>
      <c r="B57" s="16" t="s">
        <v>297</v>
      </c>
      <c r="C57" s="199" t="s">
        <v>298</v>
      </c>
      <c r="D57" s="199" t="s">
        <v>18</v>
      </c>
      <c r="E57" s="200" t="s">
        <v>7</v>
      </c>
      <c r="F57" s="200"/>
      <c r="G57" s="201"/>
      <c r="H57" s="200"/>
      <c r="I57" s="202" t="s">
        <v>299</v>
      </c>
      <c r="J57" s="76" t="s">
        <v>9</v>
      </c>
      <c r="K57" s="82" t="s">
        <v>403</v>
      </c>
      <c r="L57" s="39" t="s">
        <v>175</v>
      </c>
      <c r="M57" s="25" t="s">
        <v>7</v>
      </c>
      <c r="N57" s="25" t="s">
        <v>7</v>
      </c>
      <c r="O57" s="25" t="s">
        <v>7</v>
      </c>
      <c r="P57" s="25" t="s">
        <v>7</v>
      </c>
      <c r="Q57" s="25" t="s">
        <v>7</v>
      </c>
      <c r="R57" s="25" t="s">
        <v>7</v>
      </c>
      <c r="S57" s="25" t="s">
        <v>7</v>
      </c>
      <c r="T57" s="25" t="s">
        <v>7</v>
      </c>
      <c r="U57" s="25" t="s">
        <v>7</v>
      </c>
      <c r="V57" s="25" t="s">
        <v>7</v>
      </c>
      <c r="W57" s="25" t="s">
        <v>7</v>
      </c>
      <c r="X57" s="25" t="s">
        <v>7</v>
      </c>
      <c r="Y57" s="25" t="s">
        <v>7</v>
      </c>
      <c r="Z57" s="25" t="s">
        <v>10</v>
      </c>
      <c r="AA57" s="25" t="s">
        <v>7</v>
      </c>
      <c r="AB57" s="25" t="s">
        <v>7</v>
      </c>
      <c r="AC57" s="25" t="s">
        <v>7</v>
      </c>
      <c r="AD57" s="25" t="s">
        <v>7</v>
      </c>
      <c r="AE57" s="25" t="s">
        <v>7</v>
      </c>
      <c r="AF57" s="25" t="s">
        <v>7</v>
      </c>
      <c r="AG57" s="25" t="s">
        <v>10</v>
      </c>
      <c r="AH57" s="25" t="s">
        <v>7</v>
      </c>
      <c r="AI57" s="25" t="s">
        <v>7</v>
      </c>
      <c r="AJ57" s="25" t="s">
        <v>10</v>
      </c>
      <c r="AK57" s="25" t="s">
        <v>10</v>
      </c>
      <c r="AL57" s="25" t="s">
        <v>7</v>
      </c>
      <c r="AM57" s="25" t="s">
        <v>7</v>
      </c>
      <c r="AN57" s="25" t="s">
        <v>7</v>
      </c>
      <c r="AO57" s="25" t="s">
        <v>7</v>
      </c>
      <c r="AP57" s="43" t="s">
        <v>7</v>
      </c>
      <c r="AQ57" s="30" t="s">
        <v>10</v>
      </c>
      <c r="AR57" s="30" t="s">
        <v>10</v>
      </c>
      <c r="AS57" s="30" t="s">
        <v>10</v>
      </c>
      <c r="AT57" s="31" t="s">
        <v>7</v>
      </c>
      <c r="AU57" s="31" t="s">
        <v>7</v>
      </c>
      <c r="AV57" s="31" t="s">
        <v>7</v>
      </c>
      <c r="AW57" s="31" t="s">
        <v>7</v>
      </c>
      <c r="AX57" s="31" t="s">
        <v>7</v>
      </c>
      <c r="AY57" s="31" t="s">
        <v>7</v>
      </c>
      <c r="AZ57" s="31" t="s">
        <v>7</v>
      </c>
      <c r="BA57" s="31" t="s">
        <v>7</v>
      </c>
      <c r="BB57" s="31" t="s">
        <v>7</v>
      </c>
      <c r="BC57" s="31" t="s">
        <v>10</v>
      </c>
      <c r="BD57" s="30" t="s">
        <v>7</v>
      </c>
      <c r="BE57" s="30" t="s">
        <v>10</v>
      </c>
      <c r="BF57" s="44" t="s">
        <v>10</v>
      </c>
      <c r="BG57" s="53" t="s">
        <v>7</v>
      </c>
      <c r="BH57" s="50" t="s">
        <v>10</v>
      </c>
      <c r="BI57" s="50" t="s">
        <v>10</v>
      </c>
      <c r="BJ57" s="54" t="s">
        <v>10</v>
      </c>
      <c r="BK57" s="56" t="s">
        <v>7</v>
      </c>
      <c r="BL57" s="57" t="s">
        <v>7</v>
      </c>
      <c r="BM57" s="57" t="s">
        <v>7</v>
      </c>
      <c r="BN57" s="57" t="s">
        <v>7</v>
      </c>
      <c r="BO57" s="57" t="s">
        <v>7</v>
      </c>
      <c r="BP57" s="57" t="s">
        <v>10</v>
      </c>
      <c r="BQ57" s="57" t="s">
        <v>10</v>
      </c>
    </row>
    <row r="58" spans="1:69" s="22" customFormat="1" ht="72" customHeight="1" x14ac:dyDescent="0.25">
      <c r="A58" s="198"/>
      <c r="B58" s="16" t="s">
        <v>345</v>
      </c>
      <c r="C58" s="199" t="s">
        <v>346</v>
      </c>
      <c r="D58" s="199" t="s">
        <v>18</v>
      </c>
      <c r="E58" s="200" t="s">
        <v>7</v>
      </c>
      <c r="F58" s="200"/>
      <c r="G58" s="201"/>
      <c r="H58" s="200"/>
      <c r="I58" s="202" t="s">
        <v>347</v>
      </c>
      <c r="J58" s="76" t="s">
        <v>9</v>
      </c>
      <c r="K58" s="82" t="s">
        <v>408</v>
      </c>
      <c r="L58" s="39" t="s">
        <v>348</v>
      </c>
      <c r="M58" s="25" t="s">
        <v>7</v>
      </c>
      <c r="N58" s="25" t="s">
        <v>7</v>
      </c>
      <c r="O58" s="25" t="s">
        <v>7</v>
      </c>
      <c r="P58" s="25" t="s">
        <v>7</v>
      </c>
      <c r="Q58" s="25" t="s">
        <v>7</v>
      </c>
      <c r="R58" s="25" t="s">
        <v>7</v>
      </c>
      <c r="S58" s="25" t="s">
        <v>7</v>
      </c>
      <c r="T58" s="25" t="s">
        <v>7</v>
      </c>
      <c r="U58" s="25" t="s">
        <v>7</v>
      </c>
      <c r="V58" s="25" t="s">
        <v>7</v>
      </c>
      <c r="W58" s="25" t="s">
        <v>7</v>
      </c>
      <c r="X58" s="25" t="s">
        <v>7</v>
      </c>
      <c r="Y58" s="25" t="s">
        <v>7</v>
      </c>
      <c r="Z58" s="25" t="s">
        <v>10</v>
      </c>
      <c r="AA58" s="25" t="s">
        <v>7</v>
      </c>
      <c r="AB58" s="25" t="s">
        <v>10</v>
      </c>
      <c r="AC58" s="25" t="s">
        <v>10</v>
      </c>
      <c r="AD58" s="25" t="s">
        <v>7</v>
      </c>
      <c r="AE58" s="25" t="s">
        <v>7</v>
      </c>
      <c r="AF58" s="25" t="s">
        <v>7</v>
      </c>
      <c r="AG58" s="25" t="s">
        <v>10</v>
      </c>
      <c r="AH58" s="25" t="s">
        <v>10</v>
      </c>
      <c r="AI58" s="25" t="s">
        <v>10</v>
      </c>
      <c r="AJ58" s="25" t="s">
        <v>10</v>
      </c>
      <c r="AK58" s="25" t="s">
        <v>10</v>
      </c>
      <c r="AL58" s="25" t="s">
        <v>10</v>
      </c>
      <c r="AM58" s="25" t="s">
        <v>7</v>
      </c>
      <c r="AN58" s="25" t="s">
        <v>10</v>
      </c>
      <c r="AO58" s="25" t="s">
        <v>10</v>
      </c>
      <c r="AP58" s="43" t="s">
        <v>10</v>
      </c>
      <c r="AQ58" s="30" t="s">
        <v>10</v>
      </c>
      <c r="AR58" s="30" t="s">
        <v>10</v>
      </c>
      <c r="AS58" s="30" t="s">
        <v>10</v>
      </c>
      <c r="AT58" s="31" t="s">
        <v>7</v>
      </c>
      <c r="AU58" s="31" t="s">
        <v>7</v>
      </c>
      <c r="AV58" s="31" t="s">
        <v>7</v>
      </c>
      <c r="AW58" s="31" t="s">
        <v>7</v>
      </c>
      <c r="AX58" s="31" t="s">
        <v>7</v>
      </c>
      <c r="AY58" s="31" t="s">
        <v>7</v>
      </c>
      <c r="AZ58" s="31" t="s">
        <v>7</v>
      </c>
      <c r="BA58" s="31" t="s">
        <v>7</v>
      </c>
      <c r="BB58" s="31" t="s">
        <v>7</v>
      </c>
      <c r="BC58" s="31" t="s">
        <v>10</v>
      </c>
      <c r="BD58" s="30" t="s">
        <v>10</v>
      </c>
      <c r="BE58" s="30" t="s">
        <v>10</v>
      </c>
      <c r="BF58" s="44" t="s">
        <v>10</v>
      </c>
      <c r="BG58" s="53" t="s">
        <v>7</v>
      </c>
      <c r="BH58" s="50" t="s">
        <v>10</v>
      </c>
      <c r="BI58" s="50" t="s">
        <v>10</v>
      </c>
      <c r="BJ58" s="54" t="s">
        <v>10</v>
      </c>
      <c r="BK58" s="56" t="s">
        <v>7</v>
      </c>
      <c r="BL58" s="57" t="s">
        <v>7</v>
      </c>
      <c r="BM58" s="57" t="s">
        <v>7</v>
      </c>
      <c r="BN58" s="57" t="s">
        <v>7</v>
      </c>
      <c r="BO58" s="57" t="s">
        <v>7</v>
      </c>
      <c r="BP58" s="57" t="s">
        <v>10</v>
      </c>
      <c r="BQ58" s="57" t="s">
        <v>10</v>
      </c>
    </row>
    <row r="59" spans="1:69" s="22" customFormat="1" ht="72" customHeight="1" x14ac:dyDescent="0.25">
      <c r="A59" s="198"/>
      <c r="B59" s="16" t="s">
        <v>176</v>
      </c>
      <c r="C59" s="199" t="s">
        <v>177</v>
      </c>
      <c r="D59" s="199" t="s">
        <v>18</v>
      </c>
      <c r="E59" s="200" t="s">
        <v>7</v>
      </c>
      <c r="F59" s="200">
        <v>10</v>
      </c>
      <c r="G59" s="204" t="s">
        <v>178</v>
      </c>
      <c r="H59" s="205" t="s">
        <v>15</v>
      </c>
      <c r="I59" s="203" t="s">
        <v>179</v>
      </c>
      <c r="J59" s="208" t="s">
        <v>180</v>
      </c>
      <c r="K59" s="207" t="s">
        <v>403</v>
      </c>
      <c r="L59" s="36" t="s">
        <v>464</v>
      </c>
      <c r="M59" s="25" t="s">
        <v>7</v>
      </c>
      <c r="N59" s="25" t="s">
        <v>10</v>
      </c>
      <c r="O59" s="25" t="s">
        <v>7</v>
      </c>
      <c r="P59" s="25" t="s">
        <v>7</v>
      </c>
      <c r="Q59" s="25" t="s">
        <v>7</v>
      </c>
      <c r="R59" s="25" t="s">
        <v>10</v>
      </c>
      <c r="S59" s="25" t="s">
        <v>7</v>
      </c>
      <c r="T59" s="25" t="s">
        <v>10</v>
      </c>
      <c r="U59" s="25" t="s">
        <v>7</v>
      </c>
      <c r="V59" s="25" t="s">
        <v>7</v>
      </c>
      <c r="W59" s="25" t="s">
        <v>10</v>
      </c>
      <c r="X59" s="25" t="s">
        <v>7</v>
      </c>
      <c r="Y59" s="25" t="s">
        <v>7</v>
      </c>
      <c r="Z59" s="25" t="s">
        <v>10</v>
      </c>
      <c r="AA59" s="25" t="s">
        <v>7</v>
      </c>
      <c r="AB59" s="25" t="s">
        <v>10</v>
      </c>
      <c r="AC59" s="25" t="s">
        <v>7</v>
      </c>
      <c r="AD59" s="25" t="s">
        <v>7</v>
      </c>
      <c r="AE59" s="25" t="s">
        <v>7</v>
      </c>
      <c r="AF59" s="25" t="s">
        <v>10</v>
      </c>
      <c r="AG59" s="25" t="s">
        <v>7</v>
      </c>
      <c r="AH59" s="25" t="s">
        <v>7</v>
      </c>
      <c r="AI59" s="25" t="s">
        <v>10</v>
      </c>
      <c r="AJ59" s="25" t="s">
        <v>10</v>
      </c>
      <c r="AK59" s="25" t="s">
        <v>10</v>
      </c>
      <c r="AL59" s="25" t="s">
        <v>10</v>
      </c>
      <c r="AM59" s="25" t="s">
        <v>7</v>
      </c>
      <c r="AN59" s="25" t="s">
        <v>7</v>
      </c>
      <c r="AO59" s="25" t="s">
        <v>10</v>
      </c>
      <c r="AP59" s="43" t="s">
        <v>7</v>
      </c>
      <c r="AQ59" s="30" t="s">
        <v>7</v>
      </c>
      <c r="AR59" s="30" t="s">
        <v>10</v>
      </c>
      <c r="AS59" s="30" t="s">
        <v>7</v>
      </c>
      <c r="AT59" s="31" t="s">
        <v>7</v>
      </c>
      <c r="AU59" s="31" t="s">
        <v>7</v>
      </c>
      <c r="AV59" s="31" t="s">
        <v>7</v>
      </c>
      <c r="AW59" s="31" t="s">
        <v>7</v>
      </c>
      <c r="AX59" s="31" t="s">
        <v>7</v>
      </c>
      <c r="AY59" s="31" t="s">
        <v>7</v>
      </c>
      <c r="AZ59" s="31" t="s">
        <v>7</v>
      </c>
      <c r="BA59" s="31" t="s">
        <v>7</v>
      </c>
      <c r="BB59" s="31" t="s">
        <v>7</v>
      </c>
      <c r="BC59" s="31" t="s">
        <v>7</v>
      </c>
      <c r="BD59" s="31" t="s">
        <v>7</v>
      </c>
      <c r="BE59" s="31" t="s">
        <v>7</v>
      </c>
      <c r="BF59" s="46" t="s">
        <v>7</v>
      </c>
      <c r="BG59" s="53" t="s">
        <v>7</v>
      </c>
      <c r="BH59" s="50" t="s">
        <v>10</v>
      </c>
      <c r="BI59" s="50" t="s">
        <v>10</v>
      </c>
      <c r="BJ59" s="54" t="s">
        <v>10</v>
      </c>
      <c r="BK59" s="56" t="s">
        <v>7</v>
      </c>
      <c r="BL59" s="57" t="s">
        <v>7</v>
      </c>
      <c r="BM59" s="57" t="s">
        <v>7</v>
      </c>
      <c r="BN59" s="57" t="s">
        <v>7</v>
      </c>
      <c r="BO59" s="57" t="s">
        <v>7</v>
      </c>
      <c r="BP59" s="57" t="s">
        <v>7</v>
      </c>
      <c r="BQ59" s="57" t="s">
        <v>7</v>
      </c>
    </row>
    <row r="60" spans="1:69" s="22" customFormat="1" ht="72" customHeight="1" x14ac:dyDescent="0.25">
      <c r="A60" s="198"/>
      <c r="B60" s="16" t="s">
        <v>181</v>
      </c>
      <c r="C60" s="199" t="s">
        <v>182</v>
      </c>
      <c r="D60" s="199" t="s">
        <v>18</v>
      </c>
      <c r="E60" s="200" t="s">
        <v>7</v>
      </c>
      <c r="F60" s="200"/>
      <c r="G60" s="200"/>
      <c r="H60" s="200"/>
      <c r="I60" s="203" t="s">
        <v>183</v>
      </c>
      <c r="J60" s="76" t="s">
        <v>9</v>
      </c>
      <c r="K60" s="82" t="s">
        <v>403</v>
      </c>
      <c r="L60" s="36" t="s">
        <v>184</v>
      </c>
      <c r="M60" s="25" t="s">
        <v>7</v>
      </c>
      <c r="N60" s="25" t="s">
        <v>7</v>
      </c>
      <c r="O60" s="25" t="s">
        <v>7</v>
      </c>
      <c r="P60" s="25" t="s">
        <v>7</v>
      </c>
      <c r="Q60" s="25" t="s">
        <v>7</v>
      </c>
      <c r="R60" s="25" t="s">
        <v>7</v>
      </c>
      <c r="S60" s="25" t="s">
        <v>7</v>
      </c>
      <c r="T60" s="25" t="s">
        <v>7</v>
      </c>
      <c r="U60" s="25" t="s">
        <v>7</v>
      </c>
      <c r="V60" s="25" t="s">
        <v>7</v>
      </c>
      <c r="W60" s="25" t="s">
        <v>7</v>
      </c>
      <c r="X60" s="25" t="s">
        <v>7</v>
      </c>
      <c r="Y60" s="25" t="s">
        <v>10</v>
      </c>
      <c r="Z60" s="25" t="s">
        <v>10</v>
      </c>
      <c r="AA60" s="25" t="s">
        <v>7</v>
      </c>
      <c r="AB60" s="25" t="s">
        <v>7</v>
      </c>
      <c r="AC60" s="25" t="s">
        <v>7</v>
      </c>
      <c r="AD60" s="25" t="s">
        <v>10</v>
      </c>
      <c r="AE60" s="25" t="s">
        <v>7</v>
      </c>
      <c r="AF60" s="25" t="s">
        <v>7</v>
      </c>
      <c r="AG60" s="25" t="s">
        <v>10</v>
      </c>
      <c r="AH60" s="25" t="s">
        <v>10</v>
      </c>
      <c r="AI60" s="25" t="s">
        <v>10</v>
      </c>
      <c r="AJ60" s="25" t="s">
        <v>10</v>
      </c>
      <c r="AK60" s="25" t="s">
        <v>10</v>
      </c>
      <c r="AL60" s="25" t="s">
        <v>10</v>
      </c>
      <c r="AM60" s="25" t="s">
        <v>10</v>
      </c>
      <c r="AN60" s="25" t="s">
        <v>10</v>
      </c>
      <c r="AO60" s="25" t="s">
        <v>10</v>
      </c>
      <c r="AP60" s="43" t="s">
        <v>7</v>
      </c>
      <c r="AQ60" s="30" t="s">
        <v>10</v>
      </c>
      <c r="AR60" s="30" t="s">
        <v>10</v>
      </c>
      <c r="AS60" s="30" t="s">
        <v>10</v>
      </c>
      <c r="AT60" s="31" t="s">
        <v>7</v>
      </c>
      <c r="AU60" s="31" t="s">
        <v>7</v>
      </c>
      <c r="AV60" s="31" t="s">
        <v>7</v>
      </c>
      <c r="AW60" s="31" t="s">
        <v>7</v>
      </c>
      <c r="AX60" s="31" t="s">
        <v>7</v>
      </c>
      <c r="AY60" s="31" t="s">
        <v>7</v>
      </c>
      <c r="AZ60" s="31" t="s">
        <v>7</v>
      </c>
      <c r="BA60" s="31" t="s">
        <v>7</v>
      </c>
      <c r="BB60" s="31" t="s">
        <v>7</v>
      </c>
      <c r="BC60" s="31" t="s">
        <v>10</v>
      </c>
      <c r="BD60" s="30" t="s">
        <v>10</v>
      </c>
      <c r="BE60" s="30" t="s">
        <v>10</v>
      </c>
      <c r="BF60" s="30" t="s">
        <v>10</v>
      </c>
      <c r="BG60" s="53" t="s">
        <v>7</v>
      </c>
      <c r="BH60" s="50" t="s">
        <v>10</v>
      </c>
      <c r="BI60" s="50" t="s">
        <v>10</v>
      </c>
      <c r="BJ60" s="54" t="s">
        <v>10</v>
      </c>
      <c r="BK60" s="56" t="s">
        <v>10</v>
      </c>
      <c r="BL60" s="57" t="s">
        <v>7</v>
      </c>
      <c r="BM60" s="57" t="s">
        <v>7</v>
      </c>
      <c r="BN60" s="57" t="s">
        <v>10</v>
      </c>
      <c r="BO60" s="57" t="s">
        <v>7</v>
      </c>
      <c r="BP60" s="57" t="s">
        <v>10</v>
      </c>
      <c r="BQ60" s="57" t="s">
        <v>10</v>
      </c>
    </row>
    <row r="61" spans="1:69" s="22" customFormat="1" ht="72" customHeight="1" x14ac:dyDescent="0.25">
      <c r="A61" s="198"/>
      <c r="B61" s="16" t="s">
        <v>262</v>
      </c>
      <c r="C61" s="199" t="s">
        <v>263</v>
      </c>
      <c r="D61" s="199" t="s">
        <v>18</v>
      </c>
      <c r="E61" s="200" t="s">
        <v>7</v>
      </c>
      <c r="F61" s="200"/>
      <c r="G61" s="200"/>
      <c r="H61" s="200"/>
      <c r="I61" s="203" t="s">
        <v>264</v>
      </c>
      <c r="J61" s="77" t="s">
        <v>462</v>
      </c>
      <c r="K61" s="84" t="s">
        <v>463</v>
      </c>
      <c r="L61" s="39" t="s">
        <v>348</v>
      </c>
      <c r="M61" s="25" t="s">
        <v>7</v>
      </c>
      <c r="N61" s="25" t="s">
        <v>7</v>
      </c>
      <c r="O61" s="25" t="s">
        <v>7</v>
      </c>
      <c r="P61" s="25" t="s">
        <v>7</v>
      </c>
      <c r="Q61" s="25" t="s">
        <v>7</v>
      </c>
      <c r="R61" s="25" t="s">
        <v>7</v>
      </c>
      <c r="S61" s="25" t="s">
        <v>7</v>
      </c>
      <c r="T61" s="25" t="s">
        <v>7</v>
      </c>
      <c r="U61" s="25" t="s">
        <v>7</v>
      </c>
      <c r="V61" s="25" t="s">
        <v>7</v>
      </c>
      <c r="W61" s="25" t="s">
        <v>7</v>
      </c>
      <c r="X61" s="25" t="s">
        <v>7</v>
      </c>
      <c r="Y61" s="25" t="s">
        <v>7</v>
      </c>
      <c r="Z61" s="25" t="s">
        <v>10</v>
      </c>
      <c r="AA61" s="25" t="s">
        <v>7</v>
      </c>
      <c r="AB61" s="25" t="s">
        <v>10</v>
      </c>
      <c r="AC61" s="25" t="s">
        <v>10</v>
      </c>
      <c r="AD61" s="25" t="s">
        <v>7</v>
      </c>
      <c r="AE61" s="25" t="s">
        <v>7</v>
      </c>
      <c r="AF61" s="25" t="s">
        <v>7</v>
      </c>
      <c r="AG61" s="25" t="s">
        <v>10</v>
      </c>
      <c r="AH61" s="25" t="s">
        <v>10</v>
      </c>
      <c r="AI61" s="25" t="s">
        <v>10</v>
      </c>
      <c r="AJ61" s="25" t="s">
        <v>10</v>
      </c>
      <c r="AK61" s="25" t="s">
        <v>10</v>
      </c>
      <c r="AL61" s="25" t="s">
        <v>10</v>
      </c>
      <c r="AM61" s="25" t="s">
        <v>7</v>
      </c>
      <c r="AN61" s="25" t="s">
        <v>10</v>
      </c>
      <c r="AO61" s="25" t="s">
        <v>10</v>
      </c>
      <c r="AP61" s="43" t="s">
        <v>10</v>
      </c>
      <c r="AQ61" s="30" t="s">
        <v>10</v>
      </c>
      <c r="AR61" s="30" t="s">
        <v>10</v>
      </c>
      <c r="AS61" s="30" t="s">
        <v>10</v>
      </c>
      <c r="AT61" s="31" t="s">
        <v>7</v>
      </c>
      <c r="AU61" s="31" t="s">
        <v>7</v>
      </c>
      <c r="AV61" s="31" t="s">
        <v>7</v>
      </c>
      <c r="AW61" s="31" t="s">
        <v>7</v>
      </c>
      <c r="AX61" s="31" t="s">
        <v>7</v>
      </c>
      <c r="AY61" s="31" t="s">
        <v>7</v>
      </c>
      <c r="AZ61" s="31" t="s">
        <v>7</v>
      </c>
      <c r="BA61" s="31" t="s">
        <v>7</v>
      </c>
      <c r="BB61" s="31" t="s">
        <v>7</v>
      </c>
      <c r="BC61" s="31" t="s">
        <v>10</v>
      </c>
      <c r="BD61" s="30" t="s">
        <v>10</v>
      </c>
      <c r="BE61" s="30" t="s">
        <v>10</v>
      </c>
      <c r="BF61" s="44" t="s">
        <v>10</v>
      </c>
      <c r="BG61" s="53" t="s">
        <v>7</v>
      </c>
      <c r="BH61" s="50" t="s">
        <v>10</v>
      </c>
      <c r="BI61" s="50" t="s">
        <v>10</v>
      </c>
      <c r="BJ61" s="54" t="s">
        <v>10</v>
      </c>
      <c r="BK61" s="56" t="s">
        <v>7</v>
      </c>
      <c r="BL61" s="57" t="s">
        <v>7</v>
      </c>
      <c r="BM61" s="57" t="s">
        <v>7</v>
      </c>
      <c r="BN61" s="57" t="s">
        <v>7</v>
      </c>
      <c r="BO61" s="57" t="s">
        <v>7</v>
      </c>
      <c r="BP61" s="57" t="s">
        <v>10</v>
      </c>
      <c r="BQ61" s="57" t="s">
        <v>10</v>
      </c>
    </row>
    <row r="62" spans="1:69" ht="72" customHeight="1" x14ac:dyDescent="0.25">
      <c r="B62" s="16" t="s">
        <v>172</v>
      </c>
      <c r="C62" s="199" t="s">
        <v>173</v>
      </c>
      <c r="D62" s="199" t="s">
        <v>18</v>
      </c>
      <c r="E62" s="200" t="s">
        <v>7</v>
      </c>
      <c r="F62" s="200"/>
      <c r="G62" s="200"/>
      <c r="H62" s="200"/>
      <c r="I62" s="203" t="s">
        <v>174</v>
      </c>
      <c r="J62" s="76" t="s">
        <v>9</v>
      </c>
      <c r="K62" s="82" t="s">
        <v>403</v>
      </c>
      <c r="L62" s="36" t="s">
        <v>175</v>
      </c>
      <c r="M62" s="25" t="s">
        <v>7</v>
      </c>
      <c r="N62" s="25" t="s">
        <v>7</v>
      </c>
      <c r="O62" s="25" t="s">
        <v>7</v>
      </c>
      <c r="P62" s="25" t="s">
        <v>7</v>
      </c>
      <c r="Q62" s="25" t="s">
        <v>7</v>
      </c>
      <c r="R62" s="25" t="s">
        <v>7</v>
      </c>
      <c r="S62" s="25" t="s">
        <v>7</v>
      </c>
      <c r="T62" s="25" t="s">
        <v>7</v>
      </c>
      <c r="U62" s="25" t="s">
        <v>7</v>
      </c>
      <c r="V62" s="25" t="s">
        <v>7</v>
      </c>
      <c r="W62" s="25" t="s">
        <v>7</v>
      </c>
      <c r="X62" s="25" t="s">
        <v>7</v>
      </c>
      <c r="Y62" s="25" t="s">
        <v>7</v>
      </c>
      <c r="Z62" s="25" t="s">
        <v>10</v>
      </c>
      <c r="AA62" s="25" t="s">
        <v>7</v>
      </c>
      <c r="AB62" s="25" t="s">
        <v>7</v>
      </c>
      <c r="AC62" s="25" t="s">
        <v>7</v>
      </c>
      <c r="AD62" s="25" t="s">
        <v>7</v>
      </c>
      <c r="AE62" s="25" t="s">
        <v>7</v>
      </c>
      <c r="AF62" s="25" t="s">
        <v>7</v>
      </c>
      <c r="AG62" s="25" t="s">
        <v>10</v>
      </c>
      <c r="AH62" s="25" t="s">
        <v>7</v>
      </c>
      <c r="AI62" s="25" t="s">
        <v>7</v>
      </c>
      <c r="AJ62" s="25" t="s">
        <v>10</v>
      </c>
      <c r="AK62" s="25" t="s">
        <v>10</v>
      </c>
      <c r="AL62" s="25" t="s">
        <v>7</v>
      </c>
      <c r="AM62" s="25" t="s">
        <v>7</v>
      </c>
      <c r="AN62" s="25" t="s">
        <v>7</v>
      </c>
      <c r="AO62" s="25" t="s">
        <v>7</v>
      </c>
      <c r="AP62" s="43" t="s">
        <v>7</v>
      </c>
      <c r="AQ62" s="30" t="s">
        <v>10</v>
      </c>
      <c r="AR62" s="30" t="s">
        <v>10</v>
      </c>
      <c r="AS62" s="30" t="s">
        <v>10</v>
      </c>
      <c r="AT62" s="31" t="s">
        <v>7</v>
      </c>
      <c r="AU62" s="31" t="s">
        <v>7</v>
      </c>
      <c r="AV62" s="31" t="s">
        <v>7</v>
      </c>
      <c r="AW62" s="31" t="s">
        <v>7</v>
      </c>
      <c r="AX62" s="31" t="s">
        <v>7</v>
      </c>
      <c r="AY62" s="31" t="s">
        <v>7</v>
      </c>
      <c r="AZ62" s="31" t="s">
        <v>7</v>
      </c>
      <c r="BA62" s="31" t="s">
        <v>7</v>
      </c>
      <c r="BB62" s="31" t="s">
        <v>7</v>
      </c>
      <c r="BC62" s="31" t="s">
        <v>10</v>
      </c>
      <c r="BD62" s="30" t="s">
        <v>7</v>
      </c>
      <c r="BE62" s="30" t="s">
        <v>10</v>
      </c>
      <c r="BF62" s="44" t="s">
        <v>10</v>
      </c>
      <c r="BG62" s="53" t="s">
        <v>7</v>
      </c>
      <c r="BH62" s="50" t="s">
        <v>10</v>
      </c>
      <c r="BI62" s="50" t="s">
        <v>10</v>
      </c>
      <c r="BJ62" s="54" t="s">
        <v>10</v>
      </c>
      <c r="BK62" s="56" t="s">
        <v>7</v>
      </c>
      <c r="BL62" s="57" t="s">
        <v>7</v>
      </c>
      <c r="BM62" s="57" t="s">
        <v>7</v>
      </c>
      <c r="BN62" s="57" t="s">
        <v>7</v>
      </c>
      <c r="BO62" s="57" t="s">
        <v>7</v>
      </c>
      <c r="BP62" s="57" t="s">
        <v>10</v>
      </c>
      <c r="BQ62" s="57" t="s">
        <v>10</v>
      </c>
    </row>
    <row r="63" spans="1:69" ht="72" customHeight="1" x14ac:dyDescent="0.25">
      <c r="B63" s="20" t="s">
        <v>185</v>
      </c>
      <c r="C63" s="7" t="s">
        <v>186</v>
      </c>
      <c r="D63" s="7" t="s">
        <v>18</v>
      </c>
      <c r="E63" s="8" t="s">
        <v>7</v>
      </c>
      <c r="F63" s="8">
        <v>41</v>
      </c>
      <c r="G63" s="12" t="s">
        <v>187</v>
      </c>
      <c r="H63" s="8"/>
      <c r="I63" s="32" t="s">
        <v>188</v>
      </c>
      <c r="J63" s="78" t="s">
        <v>97</v>
      </c>
      <c r="K63" s="84" t="s">
        <v>408</v>
      </c>
      <c r="L63" s="36" t="s">
        <v>101</v>
      </c>
      <c r="M63" s="25" t="s">
        <v>7</v>
      </c>
      <c r="N63" s="27" t="s">
        <v>7</v>
      </c>
      <c r="O63" s="27" t="s">
        <v>10</v>
      </c>
      <c r="P63" s="27" t="s">
        <v>10</v>
      </c>
      <c r="Q63" s="27" t="s">
        <v>7</v>
      </c>
      <c r="R63" s="27" t="s">
        <v>10</v>
      </c>
      <c r="S63" s="27" t="s">
        <v>7</v>
      </c>
      <c r="T63" s="27" t="s">
        <v>10</v>
      </c>
      <c r="U63" s="27" t="s">
        <v>7</v>
      </c>
      <c r="V63" s="27" t="s">
        <v>7</v>
      </c>
      <c r="W63" s="27" t="s">
        <v>10</v>
      </c>
      <c r="X63" s="27" t="s">
        <v>10</v>
      </c>
      <c r="Y63" s="27" t="s">
        <v>10</v>
      </c>
      <c r="Z63" s="27" t="s">
        <v>10</v>
      </c>
      <c r="AA63" s="27" t="s">
        <v>7</v>
      </c>
      <c r="AB63" s="27" t="s">
        <v>10</v>
      </c>
      <c r="AC63" s="27" t="s">
        <v>10</v>
      </c>
      <c r="AD63" s="27" t="s">
        <v>10</v>
      </c>
      <c r="AE63" s="27" t="s">
        <v>7</v>
      </c>
      <c r="AF63" s="27" t="s">
        <v>10</v>
      </c>
      <c r="AG63" s="25" t="s">
        <v>10</v>
      </c>
      <c r="AH63" s="25" t="s">
        <v>10</v>
      </c>
      <c r="AI63" s="25" t="s">
        <v>10</v>
      </c>
      <c r="AJ63" s="25" t="s">
        <v>10</v>
      </c>
      <c r="AK63" s="25" t="s">
        <v>10</v>
      </c>
      <c r="AL63" s="25" t="s">
        <v>10</v>
      </c>
      <c r="AM63" s="25" t="s">
        <v>10</v>
      </c>
      <c r="AN63" s="25" t="s">
        <v>10</v>
      </c>
      <c r="AO63" s="25" t="s">
        <v>10</v>
      </c>
      <c r="AP63" s="43" t="s">
        <v>7</v>
      </c>
      <c r="AQ63" s="30" t="s">
        <v>10</v>
      </c>
      <c r="AR63" s="30" t="s">
        <v>10</v>
      </c>
      <c r="AS63" s="30" t="s">
        <v>10</v>
      </c>
      <c r="AT63" s="31" t="s">
        <v>7</v>
      </c>
      <c r="AU63" s="31" t="s">
        <v>7</v>
      </c>
      <c r="AV63" s="31" t="s">
        <v>7</v>
      </c>
      <c r="AW63" s="31" t="s">
        <v>7</v>
      </c>
      <c r="AX63" s="31" t="s">
        <v>7</v>
      </c>
      <c r="AY63" s="31" t="s">
        <v>7</v>
      </c>
      <c r="AZ63" s="31" t="s">
        <v>7</v>
      </c>
      <c r="BA63" s="31" t="s">
        <v>10</v>
      </c>
      <c r="BB63" s="31" t="s">
        <v>7</v>
      </c>
      <c r="BC63" s="31" t="s">
        <v>10</v>
      </c>
      <c r="BD63" s="30" t="s">
        <v>10</v>
      </c>
      <c r="BE63" s="30" t="s">
        <v>10</v>
      </c>
      <c r="BF63" s="44" t="s">
        <v>10</v>
      </c>
      <c r="BG63" s="53" t="s">
        <v>7</v>
      </c>
      <c r="BH63" s="50" t="s">
        <v>10</v>
      </c>
      <c r="BI63" s="50" t="s">
        <v>10</v>
      </c>
      <c r="BJ63" s="54" t="s">
        <v>10</v>
      </c>
      <c r="BK63" s="56" t="s">
        <v>10</v>
      </c>
      <c r="BL63" s="57" t="s">
        <v>7</v>
      </c>
      <c r="BM63" s="57" t="s">
        <v>7</v>
      </c>
      <c r="BN63" s="57" t="s">
        <v>10</v>
      </c>
      <c r="BO63" s="57" t="s">
        <v>7</v>
      </c>
      <c r="BP63" s="57" t="s">
        <v>10</v>
      </c>
      <c r="BQ63" s="57" t="s">
        <v>10</v>
      </c>
    </row>
    <row r="64" spans="1:69" ht="72" customHeight="1" x14ac:dyDescent="0.25">
      <c r="B64" s="20" t="s">
        <v>189</v>
      </c>
      <c r="C64" s="7" t="s">
        <v>190</v>
      </c>
      <c r="D64" s="7" t="s">
        <v>18</v>
      </c>
      <c r="E64" s="8" t="s">
        <v>7</v>
      </c>
      <c r="F64" s="8">
        <v>13</v>
      </c>
      <c r="G64" s="12" t="s">
        <v>191</v>
      </c>
      <c r="H64" s="8"/>
      <c r="I64" s="32" t="s">
        <v>192</v>
      </c>
      <c r="J64" s="208" t="s">
        <v>80</v>
      </c>
      <c r="K64" s="207" t="s">
        <v>403</v>
      </c>
      <c r="L64" s="36" t="s">
        <v>193</v>
      </c>
      <c r="M64" s="25" t="s">
        <v>7</v>
      </c>
      <c r="N64" s="25" t="s">
        <v>7</v>
      </c>
      <c r="O64" s="28" t="s">
        <v>10</v>
      </c>
      <c r="P64" s="28" t="s">
        <v>10</v>
      </c>
      <c r="Q64" s="28" t="s">
        <v>7</v>
      </c>
      <c r="R64" s="28" t="s">
        <v>7</v>
      </c>
      <c r="S64" s="28" t="s">
        <v>7</v>
      </c>
      <c r="T64" s="28" t="s">
        <v>7</v>
      </c>
      <c r="U64" s="28" t="s">
        <v>7</v>
      </c>
      <c r="V64" s="28" t="s">
        <v>7</v>
      </c>
      <c r="W64" s="28" t="s">
        <v>7</v>
      </c>
      <c r="X64" s="28" t="s">
        <v>10</v>
      </c>
      <c r="Y64" s="28" t="s">
        <v>7</v>
      </c>
      <c r="Z64" s="28" t="s">
        <v>10</v>
      </c>
      <c r="AA64" s="28" t="s">
        <v>7</v>
      </c>
      <c r="AB64" s="28" t="s">
        <v>7</v>
      </c>
      <c r="AC64" s="28" t="s">
        <v>10</v>
      </c>
      <c r="AD64" s="28" t="s">
        <v>7</v>
      </c>
      <c r="AE64" s="28" t="s">
        <v>7</v>
      </c>
      <c r="AF64" s="28" t="s">
        <v>7</v>
      </c>
      <c r="AG64" s="25" t="s">
        <v>10</v>
      </c>
      <c r="AH64" s="25" t="s">
        <v>10</v>
      </c>
      <c r="AI64" s="25" t="s">
        <v>10</v>
      </c>
      <c r="AJ64" s="25" t="s">
        <v>10</v>
      </c>
      <c r="AK64" s="25" t="s">
        <v>10</v>
      </c>
      <c r="AL64" s="25" t="s">
        <v>10</v>
      </c>
      <c r="AM64" s="25" t="s">
        <v>10</v>
      </c>
      <c r="AN64" s="25" t="s">
        <v>10</v>
      </c>
      <c r="AO64" s="25" t="s">
        <v>10</v>
      </c>
      <c r="AP64" s="43" t="s">
        <v>7</v>
      </c>
      <c r="AQ64" s="30" t="s">
        <v>10</v>
      </c>
      <c r="AR64" s="30" t="s">
        <v>10</v>
      </c>
      <c r="AS64" s="30" t="s">
        <v>10</v>
      </c>
      <c r="AT64" s="31" t="s">
        <v>7</v>
      </c>
      <c r="AU64" s="31" t="s">
        <v>7</v>
      </c>
      <c r="AV64" s="31" t="s">
        <v>7</v>
      </c>
      <c r="AW64" s="31" t="s">
        <v>7</v>
      </c>
      <c r="AX64" s="31" t="s">
        <v>7</v>
      </c>
      <c r="AY64" s="31" t="s">
        <v>7</v>
      </c>
      <c r="AZ64" s="31" t="s">
        <v>7</v>
      </c>
      <c r="BA64" s="31" t="s">
        <v>7</v>
      </c>
      <c r="BB64" s="31" t="s">
        <v>7</v>
      </c>
      <c r="BC64" s="31" t="s">
        <v>7</v>
      </c>
      <c r="BD64" s="30" t="s">
        <v>7</v>
      </c>
      <c r="BE64" s="30" t="s">
        <v>10</v>
      </c>
      <c r="BF64" s="44" t="s">
        <v>10</v>
      </c>
      <c r="BG64" s="53" t="s">
        <v>7</v>
      </c>
      <c r="BH64" s="50" t="s">
        <v>10</v>
      </c>
      <c r="BI64" s="50" t="s">
        <v>10</v>
      </c>
      <c r="BJ64" s="54" t="s">
        <v>10</v>
      </c>
      <c r="BK64" s="56" t="s">
        <v>7</v>
      </c>
      <c r="BL64" s="57" t="s">
        <v>7</v>
      </c>
      <c r="BM64" s="57" t="s">
        <v>7</v>
      </c>
      <c r="BN64" s="57" t="s">
        <v>7</v>
      </c>
      <c r="BO64" s="57" t="s">
        <v>7</v>
      </c>
      <c r="BP64" s="57" t="s">
        <v>10</v>
      </c>
      <c r="BQ64" s="57" t="s">
        <v>7</v>
      </c>
    </row>
    <row r="65" spans="2:69" ht="72" customHeight="1" x14ac:dyDescent="0.25">
      <c r="B65" s="20" t="s">
        <v>194</v>
      </c>
      <c r="C65" s="7" t="s">
        <v>195</v>
      </c>
      <c r="D65" s="7" t="s">
        <v>18</v>
      </c>
      <c r="E65" s="8" t="s">
        <v>7</v>
      </c>
      <c r="F65" s="8"/>
      <c r="G65" s="8"/>
      <c r="H65" s="8"/>
      <c r="I65" s="32" t="s">
        <v>196</v>
      </c>
      <c r="J65" s="76" t="s">
        <v>197</v>
      </c>
      <c r="K65" s="82" t="s">
        <v>403</v>
      </c>
      <c r="L65" s="36" t="s">
        <v>101</v>
      </c>
      <c r="M65" s="25" t="s">
        <v>7</v>
      </c>
      <c r="N65" s="25" t="s">
        <v>7</v>
      </c>
      <c r="O65" s="25" t="s">
        <v>10</v>
      </c>
      <c r="P65" s="25" t="s">
        <v>10</v>
      </c>
      <c r="Q65" s="25" t="s">
        <v>7</v>
      </c>
      <c r="R65" s="25" t="s">
        <v>7</v>
      </c>
      <c r="S65" s="25" t="s">
        <v>7</v>
      </c>
      <c r="T65" s="25" t="s">
        <v>7</v>
      </c>
      <c r="U65" s="25" t="s">
        <v>7</v>
      </c>
      <c r="V65" s="25" t="s">
        <v>7</v>
      </c>
      <c r="W65" s="25" t="s">
        <v>7</v>
      </c>
      <c r="X65" s="25" t="s">
        <v>10</v>
      </c>
      <c r="Y65" s="25" t="s">
        <v>10</v>
      </c>
      <c r="Z65" s="25" t="s">
        <v>10</v>
      </c>
      <c r="AA65" s="25" t="s">
        <v>7</v>
      </c>
      <c r="AB65" s="25" t="s">
        <v>7</v>
      </c>
      <c r="AC65" s="25" t="s">
        <v>10</v>
      </c>
      <c r="AD65" s="25" t="s">
        <v>10</v>
      </c>
      <c r="AE65" s="25" t="s">
        <v>7</v>
      </c>
      <c r="AF65" s="25" t="s">
        <v>7</v>
      </c>
      <c r="AG65" s="25" t="s">
        <v>10</v>
      </c>
      <c r="AH65" s="25" t="s">
        <v>10</v>
      </c>
      <c r="AI65" s="25" t="s">
        <v>10</v>
      </c>
      <c r="AJ65" s="25" t="s">
        <v>10</v>
      </c>
      <c r="AK65" s="25" t="s">
        <v>10</v>
      </c>
      <c r="AL65" s="25" t="s">
        <v>10</v>
      </c>
      <c r="AM65" s="25" t="s">
        <v>10</v>
      </c>
      <c r="AN65" s="25" t="s">
        <v>10</v>
      </c>
      <c r="AO65" s="25" t="s">
        <v>10</v>
      </c>
      <c r="AP65" s="43" t="s">
        <v>7</v>
      </c>
      <c r="AQ65" s="30" t="s">
        <v>10</v>
      </c>
      <c r="AR65" s="30" t="s">
        <v>10</v>
      </c>
      <c r="AS65" s="30" t="s">
        <v>10</v>
      </c>
      <c r="AT65" s="31" t="s">
        <v>7</v>
      </c>
      <c r="AU65" s="31" t="s">
        <v>7</v>
      </c>
      <c r="AV65" s="31" t="s">
        <v>7</v>
      </c>
      <c r="AW65" s="31" t="s">
        <v>7</v>
      </c>
      <c r="AX65" s="31" t="s">
        <v>7</v>
      </c>
      <c r="AY65" s="31" t="s">
        <v>7</v>
      </c>
      <c r="AZ65" s="31" t="s">
        <v>7</v>
      </c>
      <c r="BA65" s="31" t="s">
        <v>7</v>
      </c>
      <c r="BB65" s="31" t="s">
        <v>7</v>
      </c>
      <c r="BC65" s="31" t="s">
        <v>10</v>
      </c>
      <c r="BD65" s="30" t="s">
        <v>10</v>
      </c>
      <c r="BE65" s="30" t="s">
        <v>10</v>
      </c>
      <c r="BF65" s="44" t="s">
        <v>10</v>
      </c>
      <c r="BG65" s="53" t="s">
        <v>7</v>
      </c>
      <c r="BH65" s="50" t="s">
        <v>10</v>
      </c>
      <c r="BI65" s="50" t="s">
        <v>10</v>
      </c>
      <c r="BJ65" s="54" t="s">
        <v>10</v>
      </c>
      <c r="BK65" s="56" t="s">
        <v>7</v>
      </c>
      <c r="BL65" s="57" t="s">
        <v>7</v>
      </c>
      <c r="BM65" s="57" t="s">
        <v>7</v>
      </c>
      <c r="BN65" s="57" t="s">
        <v>7</v>
      </c>
      <c r="BO65" s="57" t="s">
        <v>7</v>
      </c>
      <c r="BP65" s="57" t="s">
        <v>10</v>
      </c>
      <c r="BQ65" s="57" t="s">
        <v>10</v>
      </c>
    </row>
    <row r="66" spans="2:69" ht="72" customHeight="1" x14ac:dyDescent="0.25">
      <c r="B66" s="20" t="s">
        <v>198</v>
      </c>
      <c r="C66" s="7" t="s">
        <v>199</v>
      </c>
      <c r="D66" s="7" t="s">
        <v>18</v>
      </c>
      <c r="E66" s="8" t="s">
        <v>7</v>
      </c>
      <c r="F66" s="8"/>
      <c r="G66" s="8"/>
      <c r="H66" s="8"/>
      <c r="I66" s="32" t="s">
        <v>200</v>
      </c>
      <c r="J66" s="78" t="s">
        <v>97</v>
      </c>
      <c r="K66" s="84" t="s">
        <v>403</v>
      </c>
      <c r="L66" s="36" t="s">
        <v>201</v>
      </c>
      <c r="M66" s="25" t="s">
        <v>7</v>
      </c>
      <c r="N66" s="25" t="s">
        <v>7</v>
      </c>
      <c r="O66" s="25" t="s">
        <v>7</v>
      </c>
      <c r="P66" s="27" t="s">
        <v>10</v>
      </c>
      <c r="Q66" s="27" t="s">
        <v>7</v>
      </c>
      <c r="R66" s="27" t="s">
        <v>7</v>
      </c>
      <c r="S66" s="27" t="s">
        <v>7</v>
      </c>
      <c r="T66" s="27" t="s">
        <v>10</v>
      </c>
      <c r="U66" s="27" t="s">
        <v>7</v>
      </c>
      <c r="V66" s="27" t="s">
        <v>7</v>
      </c>
      <c r="W66" s="27" t="s">
        <v>7</v>
      </c>
      <c r="X66" s="27" t="s">
        <v>10</v>
      </c>
      <c r="Y66" s="27" t="s">
        <v>7</v>
      </c>
      <c r="Z66" s="27" t="s">
        <v>10</v>
      </c>
      <c r="AA66" s="27" t="s">
        <v>7</v>
      </c>
      <c r="AB66" s="27" t="s">
        <v>10</v>
      </c>
      <c r="AC66" s="27" t="s">
        <v>10</v>
      </c>
      <c r="AD66" s="27" t="s">
        <v>10</v>
      </c>
      <c r="AE66" s="27" t="s">
        <v>7</v>
      </c>
      <c r="AF66" s="27" t="s">
        <v>7</v>
      </c>
      <c r="AG66" s="27" t="s">
        <v>7</v>
      </c>
      <c r="AH66" s="27" t="s">
        <v>10</v>
      </c>
      <c r="AI66" s="27" t="s">
        <v>10</v>
      </c>
      <c r="AJ66" s="27" t="s">
        <v>10</v>
      </c>
      <c r="AK66" s="25" t="s">
        <v>10</v>
      </c>
      <c r="AL66" s="25" t="s">
        <v>10</v>
      </c>
      <c r="AM66" s="25" t="s">
        <v>10</v>
      </c>
      <c r="AN66" s="25" t="s">
        <v>10</v>
      </c>
      <c r="AO66" s="27" t="s">
        <v>10</v>
      </c>
      <c r="AP66" s="45" t="s">
        <v>7</v>
      </c>
      <c r="AQ66" s="30" t="s">
        <v>10</v>
      </c>
      <c r="AR66" s="30" t="s">
        <v>10</v>
      </c>
      <c r="AS66" s="30" t="s">
        <v>10</v>
      </c>
      <c r="AT66" s="31" t="s">
        <v>7</v>
      </c>
      <c r="AU66" s="31" t="s">
        <v>7</v>
      </c>
      <c r="AV66" s="31" t="s">
        <v>7</v>
      </c>
      <c r="AW66" s="31" t="s">
        <v>7</v>
      </c>
      <c r="AX66" s="31" t="s">
        <v>7</v>
      </c>
      <c r="AY66" s="31" t="s">
        <v>7</v>
      </c>
      <c r="AZ66" s="31" t="s">
        <v>7</v>
      </c>
      <c r="BA66" s="31" t="s">
        <v>7</v>
      </c>
      <c r="BB66" s="31" t="s">
        <v>7</v>
      </c>
      <c r="BC66" s="31" t="s">
        <v>10</v>
      </c>
      <c r="BD66" s="30" t="s">
        <v>7</v>
      </c>
      <c r="BE66" s="30" t="s">
        <v>10</v>
      </c>
      <c r="BF66" s="44" t="s">
        <v>10</v>
      </c>
      <c r="BG66" s="53" t="s">
        <v>7</v>
      </c>
      <c r="BH66" s="50" t="s">
        <v>10</v>
      </c>
      <c r="BI66" s="50" t="s">
        <v>10</v>
      </c>
      <c r="BJ66" s="54" t="s">
        <v>10</v>
      </c>
      <c r="BK66" s="56" t="s">
        <v>7</v>
      </c>
      <c r="BL66" s="57" t="s">
        <v>7</v>
      </c>
      <c r="BM66" s="57" t="s">
        <v>7</v>
      </c>
      <c r="BN66" s="57" t="s">
        <v>7</v>
      </c>
      <c r="BO66" s="57" t="s">
        <v>7</v>
      </c>
      <c r="BP66" s="57" t="s">
        <v>7</v>
      </c>
      <c r="BQ66" s="57" t="s">
        <v>10</v>
      </c>
    </row>
    <row r="67" spans="2:69" ht="72" customHeight="1" x14ac:dyDescent="0.25">
      <c r="B67" s="20" t="s">
        <v>468</v>
      </c>
      <c r="C67" s="7" t="s">
        <v>231</v>
      </c>
      <c r="D67" s="7" t="s">
        <v>18</v>
      </c>
      <c r="E67" s="8" t="s">
        <v>7</v>
      </c>
      <c r="F67" s="8"/>
      <c r="G67" s="8"/>
      <c r="H67" s="8"/>
      <c r="I67" s="220" t="s">
        <v>232</v>
      </c>
      <c r="J67" s="77" t="s">
        <v>9</v>
      </c>
      <c r="K67" s="84" t="s">
        <v>408</v>
      </c>
      <c r="L67" s="39" t="s">
        <v>467</v>
      </c>
      <c r="M67" s="25" t="s">
        <v>7</v>
      </c>
      <c r="N67" s="25" t="s">
        <v>10</v>
      </c>
      <c r="O67" s="25" t="s">
        <v>10</v>
      </c>
      <c r="P67" s="25" t="s">
        <v>10</v>
      </c>
      <c r="Q67" s="25" t="s">
        <v>7</v>
      </c>
      <c r="R67" s="25" t="s">
        <v>7</v>
      </c>
      <c r="S67" s="27" t="s">
        <v>10</v>
      </c>
      <c r="T67" s="27" t="s">
        <v>10</v>
      </c>
      <c r="U67" s="27" t="s">
        <v>10</v>
      </c>
      <c r="V67" s="27" t="s">
        <v>10</v>
      </c>
      <c r="W67" s="27" t="s">
        <v>7</v>
      </c>
      <c r="X67" s="27" t="s">
        <v>10</v>
      </c>
      <c r="Y67" s="27" t="s">
        <v>10</v>
      </c>
      <c r="Z67" s="27" t="s">
        <v>10</v>
      </c>
      <c r="AA67" s="27" t="s">
        <v>10</v>
      </c>
      <c r="AB67" s="27" t="s">
        <v>10</v>
      </c>
      <c r="AC67" s="27" t="s">
        <v>7</v>
      </c>
      <c r="AD67" s="27" t="s">
        <v>7</v>
      </c>
      <c r="AE67" s="27" t="s">
        <v>10</v>
      </c>
      <c r="AF67" s="27" t="s">
        <v>10</v>
      </c>
      <c r="AG67" s="27" t="s">
        <v>7</v>
      </c>
      <c r="AH67" s="27" t="s">
        <v>10</v>
      </c>
      <c r="AI67" s="27" t="s">
        <v>10</v>
      </c>
      <c r="AJ67" s="27" t="s">
        <v>10</v>
      </c>
      <c r="AK67" s="27" t="s">
        <v>10</v>
      </c>
      <c r="AL67" s="25" t="s">
        <v>10</v>
      </c>
      <c r="AM67" s="25" t="s">
        <v>10</v>
      </c>
      <c r="AN67" s="25" t="s">
        <v>7</v>
      </c>
      <c r="AO67" s="25" t="s">
        <v>10</v>
      </c>
      <c r="AP67" s="45" t="s">
        <v>7</v>
      </c>
      <c r="AQ67" s="30" t="s">
        <v>10</v>
      </c>
      <c r="AR67" s="30" t="s">
        <v>10</v>
      </c>
      <c r="AS67" s="30" t="s">
        <v>10</v>
      </c>
      <c r="AT67" s="31" t="s">
        <v>7</v>
      </c>
      <c r="AU67" s="31" t="s">
        <v>7</v>
      </c>
      <c r="AV67" s="31" t="s">
        <v>7</v>
      </c>
      <c r="AW67" s="31" t="s">
        <v>7</v>
      </c>
      <c r="AX67" s="31" t="s">
        <v>7</v>
      </c>
      <c r="AY67" s="31" t="s">
        <v>7</v>
      </c>
      <c r="AZ67" s="31" t="s">
        <v>7</v>
      </c>
      <c r="BA67" s="31" t="s">
        <v>7</v>
      </c>
      <c r="BB67" s="31" t="s">
        <v>7</v>
      </c>
      <c r="BC67" s="31" t="s">
        <v>10</v>
      </c>
      <c r="BD67" s="30" t="s">
        <v>10</v>
      </c>
      <c r="BE67" s="30" t="s">
        <v>10</v>
      </c>
      <c r="BF67" s="44" t="s">
        <v>10</v>
      </c>
      <c r="BG67" s="53" t="s">
        <v>7</v>
      </c>
      <c r="BH67" s="50" t="s">
        <v>10</v>
      </c>
      <c r="BI67" s="50" t="s">
        <v>10</v>
      </c>
      <c r="BJ67" s="54" t="s">
        <v>10</v>
      </c>
      <c r="BK67" s="56" t="s">
        <v>7</v>
      </c>
      <c r="BL67" s="57" t="s">
        <v>7</v>
      </c>
      <c r="BM67" s="57" t="s">
        <v>7</v>
      </c>
      <c r="BN67" s="57" t="s">
        <v>7</v>
      </c>
      <c r="BO67" s="57" t="s">
        <v>7</v>
      </c>
      <c r="BP67" s="57" t="s">
        <v>10</v>
      </c>
      <c r="BQ67" s="57" t="s">
        <v>10</v>
      </c>
    </row>
    <row r="68" spans="2:69" ht="72" customHeight="1" x14ac:dyDescent="0.25">
      <c r="B68" s="20" t="s">
        <v>316</v>
      </c>
      <c r="C68" s="7" t="s">
        <v>317</v>
      </c>
      <c r="D68" s="7" t="s">
        <v>18</v>
      </c>
      <c r="E68" s="8" t="s">
        <v>7</v>
      </c>
      <c r="F68" s="8"/>
      <c r="G68" s="8"/>
      <c r="H68" s="8"/>
      <c r="I68" s="219" t="s">
        <v>318</v>
      </c>
      <c r="J68" s="77" t="s">
        <v>240</v>
      </c>
      <c r="K68" s="83" t="s">
        <v>403</v>
      </c>
      <c r="L68" s="38" t="s">
        <v>11</v>
      </c>
      <c r="M68" s="26" t="s">
        <v>7</v>
      </c>
      <c r="N68" s="25" t="s">
        <v>10</v>
      </c>
      <c r="O68" s="25" t="s">
        <v>10</v>
      </c>
      <c r="P68" s="25" t="s">
        <v>10</v>
      </c>
      <c r="Q68" s="27" t="s">
        <v>7</v>
      </c>
      <c r="R68" s="26" t="s">
        <v>10</v>
      </c>
      <c r="S68" s="26" t="s">
        <v>10</v>
      </c>
      <c r="T68" s="26" t="s">
        <v>10</v>
      </c>
      <c r="U68" s="26" t="s">
        <v>10</v>
      </c>
      <c r="V68" s="26" t="s">
        <v>10</v>
      </c>
      <c r="W68" s="26" t="s">
        <v>10</v>
      </c>
      <c r="X68" s="26" t="s">
        <v>10</v>
      </c>
      <c r="Y68" s="26" t="s">
        <v>10</v>
      </c>
      <c r="Z68" s="26" t="s">
        <v>10</v>
      </c>
      <c r="AA68" s="26" t="s">
        <v>10</v>
      </c>
      <c r="AB68" s="26" t="s">
        <v>10</v>
      </c>
      <c r="AC68" s="26" t="s">
        <v>10</v>
      </c>
      <c r="AD68" s="26" t="s">
        <v>10</v>
      </c>
      <c r="AE68" s="26" t="s">
        <v>10</v>
      </c>
      <c r="AF68" s="26" t="s">
        <v>10</v>
      </c>
      <c r="AG68" s="26" t="s">
        <v>10</v>
      </c>
      <c r="AH68" s="26" t="s">
        <v>10</v>
      </c>
      <c r="AI68" s="26" t="s">
        <v>10</v>
      </c>
      <c r="AJ68" s="26" t="s">
        <v>10</v>
      </c>
      <c r="AK68" s="26" t="s">
        <v>10</v>
      </c>
      <c r="AL68" s="26" t="s">
        <v>10</v>
      </c>
      <c r="AM68" s="26" t="s">
        <v>10</v>
      </c>
      <c r="AN68" s="26" t="s">
        <v>10</v>
      </c>
      <c r="AO68" s="26" t="s">
        <v>10</v>
      </c>
      <c r="AP68" s="45" t="s">
        <v>10</v>
      </c>
      <c r="AQ68" s="31" t="s">
        <v>10</v>
      </c>
      <c r="AR68" s="31" t="s">
        <v>7</v>
      </c>
      <c r="AS68" s="31" t="s">
        <v>10</v>
      </c>
      <c r="AT68" s="31" t="s">
        <v>7</v>
      </c>
      <c r="AU68" s="31" t="s">
        <v>7</v>
      </c>
      <c r="AV68" s="31" t="s">
        <v>7</v>
      </c>
      <c r="AW68" s="31" t="s">
        <v>7</v>
      </c>
      <c r="AX68" s="31" t="s">
        <v>7</v>
      </c>
      <c r="AY68" s="31" t="s">
        <v>7</v>
      </c>
      <c r="AZ68" s="31" t="s">
        <v>7</v>
      </c>
      <c r="BA68" s="31" t="s">
        <v>7</v>
      </c>
      <c r="BB68" s="31" t="s">
        <v>7</v>
      </c>
      <c r="BC68" s="31" t="s">
        <v>7</v>
      </c>
      <c r="BD68" s="31" t="s">
        <v>10</v>
      </c>
      <c r="BE68" s="31" t="s">
        <v>7</v>
      </c>
      <c r="BF68" s="46" t="s">
        <v>10</v>
      </c>
      <c r="BG68" s="53" t="s">
        <v>7</v>
      </c>
      <c r="BH68" s="50" t="s">
        <v>10</v>
      </c>
      <c r="BI68" s="50" t="s">
        <v>10</v>
      </c>
      <c r="BJ68" s="54" t="s">
        <v>10</v>
      </c>
      <c r="BK68" s="58" t="s">
        <v>10</v>
      </c>
      <c r="BL68" s="59" t="s">
        <v>7</v>
      </c>
      <c r="BM68" s="59" t="s">
        <v>7</v>
      </c>
      <c r="BN68" s="59" t="s">
        <v>10</v>
      </c>
      <c r="BO68" s="59" t="s">
        <v>7</v>
      </c>
      <c r="BP68" s="59" t="s">
        <v>10</v>
      </c>
      <c r="BQ68" s="59" t="s">
        <v>10</v>
      </c>
    </row>
    <row r="69" spans="2:69" ht="72" customHeight="1" x14ac:dyDescent="0.25">
      <c r="B69" s="20" t="s">
        <v>206</v>
      </c>
      <c r="C69" s="7" t="s">
        <v>207</v>
      </c>
      <c r="D69" s="7" t="s">
        <v>18</v>
      </c>
      <c r="E69" s="8" t="s">
        <v>7</v>
      </c>
      <c r="F69" s="8"/>
      <c r="G69" s="8"/>
      <c r="H69" s="8"/>
      <c r="I69" s="32" t="s">
        <v>208</v>
      </c>
      <c r="J69" s="208" t="s">
        <v>110</v>
      </c>
      <c r="K69" s="207" t="s">
        <v>403</v>
      </c>
      <c r="L69" s="36" t="s">
        <v>209</v>
      </c>
      <c r="M69" s="28" t="s">
        <v>7</v>
      </c>
      <c r="N69" s="28" t="s">
        <v>7</v>
      </c>
      <c r="O69" s="28" t="s">
        <v>7</v>
      </c>
      <c r="P69" s="28" t="s">
        <v>7</v>
      </c>
      <c r="Q69" s="28" t="s">
        <v>7</v>
      </c>
      <c r="R69" s="28" t="s">
        <v>7</v>
      </c>
      <c r="S69" s="28" t="s">
        <v>7</v>
      </c>
      <c r="T69" s="28" t="s">
        <v>7</v>
      </c>
      <c r="U69" s="28" t="s">
        <v>7</v>
      </c>
      <c r="V69" s="28" t="s">
        <v>7</v>
      </c>
      <c r="W69" s="28" t="s">
        <v>7</v>
      </c>
      <c r="X69" s="28" t="s">
        <v>7</v>
      </c>
      <c r="Y69" s="28" t="s">
        <v>10</v>
      </c>
      <c r="Z69" s="28" t="s">
        <v>10</v>
      </c>
      <c r="AA69" s="28" t="s">
        <v>7</v>
      </c>
      <c r="AB69" s="28" t="s">
        <v>7</v>
      </c>
      <c r="AC69" s="28" t="s">
        <v>10</v>
      </c>
      <c r="AD69" s="28" t="s">
        <v>10</v>
      </c>
      <c r="AE69" s="28" t="s">
        <v>7</v>
      </c>
      <c r="AF69" s="28" t="s">
        <v>7</v>
      </c>
      <c r="AG69" s="28" t="s">
        <v>10</v>
      </c>
      <c r="AH69" s="26" t="s">
        <v>10</v>
      </c>
      <c r="AI69" s="26" t="s">
        <v>10</v>
      </c>
      <c r="AJ69" s="26" t="s">
        <v>10</v>
      </c>
      <c r="AK69" s="26" t="s">
        <v>10</v>
      </c>
      <c r="AL69" s="26" t="s">
        <v>10</v>
      </c>
      <c r="AM69" s="26" t="s">
        <v>7</v>
      </c>
      <c r="AN69" s="26" t="s">
        <v>10</v>
      </c>
      <c r="AO69" s="26" t="s">
        <v>10</v>
      </c>
      <c r="AP69" s="45" t="s">
        <v>10</v>
      </c>
      <c r="AQ69" s="31" t="s">
        <v>10</v>
      </c>
      <c r="AR69" s="31" t="s">
        <v>7</v>
      </c>
      <c r="AS69" s="31" t="s">
        <v>10</v>
      </c>
      <c r="AT69" s="31" t="s">
        <v>7</v>
      </c>
      <c r="AU69" s="31" t="s">
        <v>7</v>
      </c>
      <c r="AV69" s="31" t="s">
        <v>7</v>
      </c>
      <c r="AW69" s="31" t="s">
        <v>7</v>
      </c>
      <c r="AX69" s="31" t="s">
        <v>7</v>
      </c>
      <c r="AY69" s="31" t="s">
        <v>7</v>
      </c>
      <c r="AZ69" s="31" t="s">
        <v>7</v>
      </c>
      <c r="BA69" s="31" t="s">
        <v>7</v>
      </c>
      <c r="BB69" s="31" t="s">
        <v>7</v>
      </c>
      <c r="BC69" s="31" t="s">
        <v>10</v>
      </c>
      <c r="BD69" s="31" t="s">
        <v>7</v>
      </c>
      <c r="BE69" s="31" t="s">
        <v>10</v>
      </c>
      <c r="BF69" s="46" t="s">
        <v>10</v>
      </c>
      <c r="BG69" s="53" t="s">
        <v>7</v>
      </c>
      <c r="BH69" s="50" t="s">
        <v>10</v>
      </c>
      <c r="BI69" s="50" t="s">
        <v>10</v>
      </c>
      <c r="BJ69" s="54" t="s">
        <v>10</v>
      </c>
      <c r="BK69" s="56" t="s">
        <v>7</v>
      </c>
      <c r="BL69" s="57" t="s">
        <v>7</v>
      </c>
      <c r="BM69" s="57" t="s">
        <v>7</v>
      </c>
      <c r="BN69" s="57" t="s">
        <v>7</v>
      </c>
      <c r="BO69" s="57" t="s">
        <v>7</v>
      </c>
      <c r="BP69" s="57" t="s">
        <v>10</v>
      </c>
      <c r="BQ69" s="57" t="s">
        <v>10</v>
      </c>
    </row>
    <row r="70" spans="2:69" ht="72" customHeight="1" x14ac:dyDescent="0.25">
      <c r="B70" s="60" t="s">
        <v>319</v>
      </c>
      <c r="C70" s="61" t="s">
        <v>322</v>
      </c>
      <c r="D70" s="61" t="s">
        <v>18</v>
      </c>
      <c r="E70" s="61" t="s">
        <v>341</v>
      </c>
      <c r="F70" s="19"/>
      <c r="G70" s="19"/>
      <c r="H70" s="19"/>
      <c r="I70" s="222" t="s">
        <v>320</v>
      </c>
      <c r="J70" s="71" t="s">
        <v>9</v>
      </c>
      <c r="K70" s="81"/>
      <c r="L70" s="70" t="s">
        <v>8</v>
      </c>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66"/>
      <c r="AQ70" s="19"/>
      <c r="AR70" s="19"/>
      <c r="AS70" s="19"/>
      <c r="AT70" s="19"/>
      <c r="AU70" s="19"/>
      <c r="AV70" s="19"/>
      <c r="AW70" s="19"/>
      <c r="AX70" s="19"/>
      <c r="AY70" s="19"/>
      <c r="AZ70" s="19"/>
      <c r="BA70" s="19"/>
      <c r="BB70" s="19"/>
      <c r="BC70" s="19"/>
      <c r="BD70" s="19"/>
      <c r="BE70" s="19"/>
      <c r="BF70" s="65"/>
      <c r="BG70" s="66"/>
      <c r="BH70" s="19"/>
      <c r="BI70" s="19"/>
      <c r="BJ70" s="65"/>
      <c r="BK70" s="41"/>
      <c r="BL70" s="19"/>
      <c r="BM70" s="19"/>
      <c r="BN70" s="19"/>
      <c r="BO70" s="19"/>
      <c r="BP70" s="19"/>
      <c r="BQ70" s="19"/>
    </row>
    <row r="71" spans="2:69" ht="72" customHeight="1" x14ac:dyDescent="0.25">
      <c r="B71" s="20" t="s">
        <v>210</v>
      </c>
      <c r="C71" s="7" t="s">
        <v>211</v>
      </c>
      <c r="D71" s="7" t="s">
        <v>18</v>
      </c>
      <c r="E71" s="8" t="s">
        <v>7</v>
      </c>
      <c r="F71" s="8"/>
      <c r="G71" s="8"/>
      <c r="H71" s="8"/>
      <c r="I71" s="32" t="s">
        <v>212</v>
      </c>
      <c r="J71" s="76" t="s">
        <v>9</v>
      </c>
      <c r="K71" s="82" t="s">
        <v>469</v>
      </c>
      <c r="L71" s="36" t="s">
        <v>213</v>
      </c>
      <c r="M71" s="28" t="s">
        <v>7</v>
      </c>
      <c r="N71" s="28" t="s">
        <v>7</v>
      </c>
      <c r="O71" s="28" t="s">
        <v>7</v>
      </c>
      <c r="P71" s="28" t="s">
        <v>7</v>
      </c>
      <c r="Q71" s="28" t="s">
        <v>7</v>
      </c>
      <c r="R71" s="28" t="s">
        <v>7</v>
      </c>
      <c r="S71" s="28" t="s">
        <v>7</v>
      </c>
      <c r="T71" s="28" t="s">
        <v>7</v>
      </c>
      <c r="U71" s="28" t="s">
        <v>7</v>
      </c>
      <c r="V71" s="28" t="s">
        <v>7</v>
      </c>
      <c r="W71" s="28" t="s">
        <v>7</v>
      </c>
      <c r="X71" s="28" t="s">
        <v>7</v>
      </c>
      <c r="Y71" s="28" t="s">
        <v>7</v>
      </c>
      <c r="Z71" s="25" t="s">
        <v>10</v>
      </c>
      <c r="AA71" s="25" t="s">
        <v>7</v>
      </c>
      <c r="AB71" s="25" t="s">
        <v>7</v>
      </c>
      <c r="AC71" s="25" t="s">
        <v>10</v>
      </c>
      <c r="AD71" s="25" t="s">
        <v>7</v>
      </c>
      <c r="AE71" s="28" t="s">
        <v>7</v>
      </c>
      <c r="AF71" s="25" t="s">
        <v>10</v>
      </c>
      <c r="AG71" s="25" t="s">
        <v>10</v>
      </c>
      <c r="AH71" s="25" t="s">
        <v>10</v>
      </c>
      <c r="AI71" s="25" t="s">
        <v>10</v>
      </c>
      <c r="AJ71" s="25" t="s">
        <v>10</v>
      </c>
      <c r="AK71" s="25" t="s">
        <v>10</v>
      </c>
      <c r="AL71" s="25" t="s">
        <v>10</v>
      </c>
      <c r="AM71" s="25" t="s">
        <v>10</v>
      </c>
      <c r="AN71" s="25" t="s">
        <v>10</v>
      </c>
      <c r="AO71" s="25" t="s">
        <v>10</v>
      </c>
      <c r="AP71" s="45" t="s">
        <v>10</v>
      </c>
      <c r="AQ71" s="31" t="s">
        <v>10</v>
      </c>
      <c r="AR71" s="31" t="s">
        <v>7</v>
      </c>
      <c r="AS71" s="31" t="s">
        <v>10</v>
      </c>
      <c r="AT71" s="31" t="s">
        <v>7</v>
      </c>
      <c r="AU71" s="31" t="s">
        <v>7</v>
      </c>
      <c r="AV71" s="31" t="s">
        <v>7</v>
      </c>
      <c r="AW71" s="31" t="s">
        <v>7</v>
      </c>
      <c r="AX71" s="31" t="s">
        <v>7</v>
      </c>
      <c r="AY71" s="31" t="s">
        <v>7</v>
      </c>
      <c r="AZ71" s="31" t="s">
        <v>7</v>
      </c>
      <c r="BA71" s="31" t="s">
        <v>7</v>
      </c>
      <c r="BB71" s="31" t="s">
        <v>7</v>
      </c>
      <c r="BC71" s="31" t="s">
        <v>10</v>
      </c>
      <c r="BD71" s="31" t="s">
        <v>10</v>
      </c>
      <c r="BE71" s="31" t="s">
        <v>10</v>
      </c>
      <c r="BF71" s="46" t="s">
        <v>10</v>
      </c>
      <c r="BG71" s="53" t="s">
        <v>7</v>
      </c>
      <c r="BH71" s="50" t="s">
        <v>10</v>
      </c>
      <c r="BI71" s="50" t="s">
        <v>10</v>
      </c>
      <c r="BJ71" s="54" t="s">
        <v>10</v>
      </c>
      <c r="BK71" s="58" t="s">
        <v>10</v>
      </c>
      <c r="BL71" s="59" t="s">
        <v>7</v>
      </c>
      <c r="BM71" s="59" t="s">
        <v>7</v>
      </c>
      <c r="BN71" s="59" t="s">
        <v>10</v>
      </c>
      <c r="BO71" s="59" t="s">
        <v>7</v>
      </c>
      <c r="BP71" s="59" t="s">
        <v>10</v>
      </c>
      <c r="BQ71" s="59" t="s">
        <v>10</v>
      </c>
    </row>
    <row r="72" spans="2:69" ht="72" customHeight="1" x14ac:dyDescent="0.25">
      <c r="B72" s="60" t="s">
        <v>214</v>
      </c>
      <c r="C72" s="61" t="s">
        <v>215</v>
      </c>
      <c r="D72" s="61" t="s">
        <v>18</v>
      </c>
      <c r="E72" s="61" t="s">
        <v>341</v>
      </c>
      <c r="F72" s="19"/>
      <c r="G72" s="19"/>
      <c r="H72" s="72" t="s">
        <v>15</v>
      </c>
      <c r="I72" s="62" t="s">
        <v>216</v>
      </c>
      <c r="J72" s="64" t="s">
        <v>217</v>
      </c>
      <c r="K72" s="80"/>
      <c r="L72" s="63" t="s">
        <v>48</v>
      </c>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6"/>
      <c r="AQ72" s="19"/>
      <c r="AR72" s="19"/>
      <c r="AS72" s="19"/>
      <c r="AT72" s="19"/>
      <c r="AU72" s="19"/>
      <c r="AV72" s="19"/>
      <c r="AW72" s="19"/>
      <c r="AX72" s="19"/>
      <c r="AY72" s="19"/>
      <c r="AZ72" s="19"/>
      <c r="BA72" s="19"/>
      <c r="BB72" s="19"/>
      <c r="BC72" s="19"/>
      <c r="BD72" s="19"/>
      <c r="BE72" s="19"/>
      <c r="BF72" s="65"/>
      <c r="BG72" s="66"/>
      <c r="BH72" s="19"/>
      <c r="BI72" s="19"/>
      <c r="BJ72" s="65"/>
      <c r="BK72" s="41"/>
      <c r="BL72" s="19"/>
      <c r="BM72" s="19"/>
      <c r="BN72" s="19"/>
      <c r="BO72" s="19"/>
      <c r="BP72" s="19"/>
      <c r="BQ72" s="19"/>
    </row>
    <row r="73" spans="2:69" ht="72" customHeight="1" x14ac:dyDescent="0.25">
      <c r="B73" s="20" t="s">
        <v>321</v>
      </c>
      <c r="C73" s="7" t="s">
        <v>103</v>
      </c>
      <c r="D73" s="7" t="s">
        <v>18</v>
      </c>
      <c r="E73" s="8" t="s">
        <v>7</v>
      </c>
      <c r="F73" s="8"/>
      <c r="G73" s="8"/>
      <c r="H73" s="8"/>
      <c r="I73" s="32" t="s">
        <v>104</v>
      </c>
      <c r="J73" s="78" t="s">
        <v>106</v>
      </c>
      <c r="K73" s="84" t="s">
        <v>469</v>
      </c>
      <c r="L73" s="36" t="s">
        <v>105</v>
      </c>
      <c r="M73" s="28" t="s">
        <v>7</v>
      </c>
      <c r="N73" s="27" t="s">
        <v>10</v>
      </c>
      <c r="O73" s="27" t="s">
        <v>7</v>
      </c>
      <c r="P73" s="27" t="s">
        <v>10</v>
      </c>
      <c r="Q73" s="27" t="s">
        <v>7</v>
      </c>
      <c r="R73" s="27" t="s">
        <v>10</v>
      </c>
      <c r="S73" s="27" t="s">
        <v>10</v>
      </c>
      <c r="T73" s="27" t="s">
        <v>10</v>
      </c>
      <c r="U73" s="27" t="s">
        <v>10</v>
      </c>
      <c r="V73" s="27" t="s">
        <v>10</v>
      </c>
      <c r="W73" s="27" t="s">
        <v>10</v>
      </c>
      <c r="X73" s="27" t="s">
        <v>10</v>
      </c>
      <c r="Y73" s="27" t="s">
        <v>10</v>
      </c>
      <c r="Z73" s="27" t="s">
        <v>10</v>
      </c>
      <c r="AA73" s="27" t="s">
        <v>10</v>
      </c>
      <c r="AB73" s="27" t="s">
        <v>10</v>
      </c>
      <c r="AC73" s="27" t="s">
        <v>10</v>
      </c>
      <c r="AD73" s="27" t="s">
        <v>10</v>
      </c>
      <c r="AE73" s="27" t="s">
        <v>10</v>
      </c>
      <c r="AF73" s="27" t="s">
        <v>10</v>
      </c>
      <c r="AG73" s="27" t="s">
        <v>10</v>
      </c>
      <c r="AH73" s="27" t="s">
        <v>10</v>
      </c>
      <c r="AI73" s="27" t="s">
        <v>10</v>
      </c>
      <c r="AJ73" s="27" t="s">
        <v>10</v>
      </c>
      <c r="AK73" s="27" t="s">
        <v>10</v>
      </c>
      <c r="AL73" s="27" t="s">
        <v>10</v>
      </c>
      <c r="AM73" s="27" t="s">
        <v>10</v>
      </c>
      <c r="AN73" s="27" t="s">
        <v>10</v>
      </c>
      <c r="AO73" s="27" t="s">
        <v>10</v>
      </c>
      <c r="AP73" s="43" t="s">
        <v>10</v>
      </c>
      <c r="AQ73" s="31" t="s">
        <v>10</v>
      </c>
      <c r="AR73" s="31" t="s">
        <v>7</v>
      </c>
      <c r="AS73" s="31" t="s">
        <v>10</v>
      </c>
      <c r="AT73" s="31" t="s">
        <v>7</v>
      </c>
      <c r="AU73" s="31" t="s">
        <v>7</v>
      </c>
      <c r="AV73" s="31" t="s">
        <v>7</v>
      </c>
      <c r="AW73" s="31" t="s">
        <v>7</v>
      </c>
      <c r="AX73" s="31" t="s">
        <v>7</v>
      </c>
      <c r="AY73" s="31" t="s">
        <v>7</v>
      </c>
      <c r="AZ73" s="31" t="s">
        <v>7</v>
      </c>
      <c r="BA73" s="31" t="s">
        <v>7</v>
      </c>
      <c r="BB73" s="31" t="s">
        <v>7</v>
      </c>
      <c r="BC73" s="31" t="s">
        <v>10</v>
      </c>
      <c r="BD73" s="31" t="s">
        <v>7</v>
      </c>
      <c r="BE73" s="31" t="s">
        <v>7</v>
      </c>
      <c r="BF73" s="46" t="s">
        <v>10</v>
      </c>
      <c r="BG73" s="53" t="s">
        <v>7</v>
      </c>
      <c r="BH73" s="50" t="s">
        <v>10</v>
      </c>
      <c r="BI73" s="50" t="s">
        <v>10</v>
      </c>
      <c r="BJ73" s="54" t="s">
        <v>10</v>
      </c>
      <c r="BK73" s="58" t="s">
        <v>10</v>
      </c>
      <c r="BL73" s="59" t="s">
        <v>7</v>
      </c>
      <c r="BM73" s="59" t="s">
        <v>7</v>
      </c>
      <c r="BN73" s="59" t="s">
        <v>10</v>
      </c>
      <c r="BO73" s="59" t="s">
        <v>7</v>
      </c>
      <c r="BP73" s="59" t="s">
        <v>10</v>
      </c>
      <c r="BQ73" s="59" t="s">
        <v>10</v>
      </c>
    </row>
    <row r="74" spans="2:69" ht="72" customHeight="1" x14ac:dyDescent="0.25">
      <c r="B74" s="20" t="s">
        <v>218</v>
      </c>
      <c r="C74" s="7" t="s">
        <v>219</v>
      </c>
      <c r="D74" s="7" t="s">
        <v>18</v>
      </c>
      <c r="E74" s="8" t="s">
        <v>7</v>
      </c>
      <c r="F74" s="8"/>
      <c r="G74" s="8"/>
      <c r="H74" s="8"/>
      <c r="I74" s="32" t="s">
        <v>220</v>
      </c>
      <c r="J74" s="76" t="s">
        <v>222</v>
      </c>
      <c r="K74" s="82" t="s">
        <v>408</v>
      </c>
      <c r="L74" s="36" t="s">
        <v>221</v>
      </c>
      <c r="M74" s="25" t="s">
        <v>7</v>
      </c>
      <c r="N74" s="25" t="s">
        <v>7</v>
      </c>
      <c r="O74" s="25" t="s">
        <v>10</v>
      </c>
      <c r="P74" s="25" t="s">
        <v>10</v>
      </c>
      <c r="Q74" s="25" t="s">
        <v>7</v>
      </c>
      <c r="R74" s="25" t="s">
        <v>7</v>
      </c>
      <c r="S74" s="25" t="s">
        <v>7</v>
      </c>
      <c r="T74" s="25" t="s">
        <v>7</v>
      </c>
      <c r="U74" s="25" t="s">
        <v>7</v>
      </c>
      <c r="V74" s="25" t="s">
        <v>7</v>
      </c>
      <c r="W74" s="25" t="s">
        <v>7</v>
      </c>
      <c r="X74" s="25" t="s">
        <v>10</v>
      </c>
      <c r="Y74" s="25" t="s">
        <v>10</v>
      </c>
      <c r="Z74" s="25" t="s">
        <v>10</v>
      </c>
      <c r="AA74" s="25" t="s">
        <v>7</v>
      </c>
      <c r="AB74" s="25" t="s">
        <v>7</v>
      </c>
      <c r="AC74" s="25" t="s">
        <v>10</v>
      </c>
      <c r="AD74" s="25" t="s">
        <v>10</v>
      </c>
      <c r="AE74" s="25" t="s">
        <v>7</v>
      </c>
      <c r="AF74" s="25" t="s">
        <v>7</v>
      </c>
      <c r="AG74" s="27" t="s">
        <v>10</v>
      </c>
      <c r="AH74" s="27" t="s">
        <v>10</v>
      </c>
      <c r="AI74" s="27" t="s">
        <v>10</v>
      </c>
      <c r="AJ74" s="27" t="s">
        <v>7</v>
      </c>
      <c r="AK74" s="27" t="s">
        <v>7</v>
      </c>
      <c r="AL74" s="27" t="s">
        <v>10</v>
      </c>
      <c r="AM74" s="27" t="s">
        <v>10</v>
      </c>
      <c r="AN74" s="27" t="s">
        <v>10</v>
      </c>
      <c r="AO74" s="27" t="s">
        <v>10</v>
      </c>
      <c r="AP74" s="45" t="s">
        <v>10</v>
      </c>
      <c r="AQ74" s="31" t="s">
        <v>10</v>
      </c>
      <c r="AR74" s="31" t="s">
        <v>10</v>
      </c>
      <c r="AS74" s="31" t="s">
        <v>10</v>
      </c>
      <c r="AT74" s="31" t="s">
        <v>7</v>
      </c>
      <c r="AU74" s="31" t="s">
        <v>7</v>
      </c>
      <c r="AV74" s="31" t="s">
        <v>7</v>
      </c>
      <c r="AW74" s="31" t="s">
        <v>7</v>
      </c>
      <c r="AX74" s="31" t="s">
        <v>7</v>
      </c>
      <c r="AY74" s="31" t="s">
        <v>7</v>
      </c>
      <c r="AZ74" s="31" t="s">
        <v>7</v>
      </c>
      <c r="BA74" s="31" t="s">
        <v>7</v>
      </c>
      <c r="BB74" s="31" t="s">
        <v>7</v>
      </c>
      <c r="BC74" s="31" t="s">
        <v>10</v>
      </c>
      <c r="BD74" s="31" t="s">
        <v>10</v>
      </c>
      <c r="BE74" s="31" t="s">
        <v>10</v>
      </c>
      <c r="BF74" s="46" t="s">
        <v>10</v>
      </c>
      <c r="BG74" s="53" t="s">
        <v>7</v>
      </c>
      <c r="BH74" s="50" t="s">
        <v>10</v>
      </c>
      <c r="BI74" s="50" t="s">
        <v>10</v>
      </c>
      <c r="BJ74" s="54" t="s">
        <v>10</v>
      </c>
      <c r="BK74" s="58" t="s">
        <v>10</v>
      </c>
      <c r="BL74" s="59" t="s">
        <v>7</v>
      </c>
      <c r="BM74" s="59" t="s">
        <v>10</v>
      </c>
      <c r="BN74" s="59" t="s">
        <v>10</v>
      </c>
      <c r="BO74" s="59" t="s">
        <v>7</v>
      </c>
      <c r="BP74" s="59" t="s">
        <v>10</v>
      </c>
      <c r="BQ74" s="59" t="s">
        <v>10</v>
      </c>
    </row>
    <row r="75" spans="2:69" ht="72" customHeight="1" x14ac:dyDescent="0.25">
      <c r="B75" s="20" t="s">
        <v>223</v>
      </c>
      <c r="C75" s="7" t="s">
        <v>224</v>
      </c>
      <c r="D75" s="7" t="s">
        <v>18</v>
      </c>
      <c r="E75" s="8" t="s">
        <v>7</v>
      </c>
      <c r="F75" s="8"/>
      <c r="G75" s="8"/>
      <c r="H75" s="8"/>
      <c r="I75" s="32" t="s">
        <v>225</v>
      </c>
      <c r="J75" s="76" t="s">
        <v>9</v>
      </c>
      <c r="K75" s="82" t="s">
        <v>408</v>
      </c>
      <c r="L75" s="36" t="s">
        <v>226</v>
      </c>
      <c r="M75" s="25" t="s">
        <v>7</v>
      </c>
      <c r="N75" s="25" t="s">
        <v>7</v>
      </c>
      <c r="O75" s="25" t="s">
        <v>10</v>
      </c>
      <c r="P75" s="25" t="s">
        <v>10</v>
      </c>
      <c r="Q75" s="25" t="s">
        <v>7</v>
      </c>
      <c r="R75" s="25" t="s">
        <v>7</v>
      </c>
      <c r="S75" s="25" t="s">
        <v>7</v>
      </c>
      <c r="T75" s="25" t="s">
        <v>7</v>
      </c>
      <c r="U75" s="25" t="s">
        <v>7</v>
      </c>
      <c r="V75" s="25" t="s">
        <v>7</v>
      </c>
      <c r="W75" s="25" t="s">
        <v>7</v>
      </c>
      <c r="X75" s="25" t="s">
        <v>10</v>
      </c>
      <c r="Y75" s="25" t="s">
        <v>10</v>
      </c>
      <c r="Z75" s="25" t="s">
        <v>10</v>
      </c>
      <c r="AA75" s="25" t="s">
        <v>7</v>
      </c>
      <c r="AB75" s="25" t="s">
        <v>7</v>
      </c>
      <c r="AC75" s="25" t="s">
        <v>10</v>
      </c>
      <c r="AD75" s="25" t="s">
        <v>10</v>
      </c>
      <c r="AE75" s="25" t="s">
        <v>7</v>
      </c>
      <c r="AF75" s="25" t="s">
        <v>7</v>
      </c>
      <c r="AG75" s="27" t="s">
        <v>7</v>
      </c>
      <c r="AH75" s="27" t="s">
        <v>10</v>
      </c>
      <c r="AI75" s="27" t="s">
        <v>10</v>
      </c>
      <c r="AJ75" s="27" t="s">
        <v>10</v>
      </c>
      <c r="AK75" s="27" t="s">
        <v>10</v>
      </c>
      <c r="AL75" s="27" t="s">
        <v>10</v>
      </c>
      <c r="AM75" s="27" t="s">
        <v>10</v>
      </c>
      <c r="AN75" s="27" t="s">
        <v>10</v>
      </c>
      <c r="AO75" s="27" t="s">
        <v>10</v>
      </c>
      <c r="AP75" s="45" t="s">
        <v>7</v>
      </c>
      <c r="AQ75" s="31" t="s">
        <v>10</v>
      </c>
      <c r="AR75" s="31" t="s">
        <v>7</v>
      </c>
      <c r="AS75" s="31" t="s">
        <v>10</v>
      </c>
      <c r="AT75" s="31" t="s">
        <v>7</v>
      </c>
      <c r="AU75" s="31" t="s">
        <v>7</v>
      </c>
      <c r="AV75" s="31" t="s">
        <v>7</v>
      </c>
      <c r="AW75" s="31" t="s">
        <v>7</v>
      </c>
      <c r="AX75" s="31" t="s">
        <v>7</v>
      </c>
      <c r="AY75" s="31" t="s">
        <v>7</v>
      </c>
      <c r="AZ75" s="31" t="s">
        <v>7</v>
      </c>
      <c r="BA75" s="31" t="s">
        <v>7</v>
      </c>
      <c r="BB75" s="31" t="s">
        <v>7</v>
      </c>
      <c r="BC75" s="31" t="s">
        <v>10</v>
      </c>
      <c r="BD75" s="31" t="s">
        <v>7</v>
      </c>
      <c r="BE75" s="31" t="s">
        <v>10</v>
      </c>
      <c r="BF75" s="46" t="s">
        <v>10</v>
      </c>
      <c r="BG75" s="53" t="s">
        <v>7</v>
      </c>
      <c r="BH75" s="50" t="s">
        <v>10</v>
      </c>
      <c r="BI75" s="50" t="s">
        <v>10</v>
      </c>
      <c r="BJ75" s="54" t="s">
        <v>10</v>
      </c>
      <c r="BK75" s="58" t="s">
        <v>10</v>
      </c>
      <c r="BL75" s="59" t="s">
        <v>7</v>
      </c>
      <c r="BM75" s="59" t="s">
        <v>7</v>
      </c>
      <c r="BN75" s="59" t="s">
        <v>10</v>
      </c>
      <c r="BO75" s="59" t="s">
        <v>7</v>
      </c>
      <c r="BP75" s="59" t="s">
        <v>10</v>
      </c>
      <c r="BQ75" s="59" t="s">
        <v>10</v>
      </c>
    </row>
    <row r="76" spans="2:69" ht="72" customHeight="1" x14ac:dyDescent="0.25">
      <c r="B76" s="20" t="s">
        <v>227</v>
      </c>
      <c r="C76" s="7" t="s">
        <v>228</v>
      </c>
      <c r="D76" s="7" t="s">
        <v>18</v>
      </c>
      <c r="E76" s="8" t="s">
        <v>7</v>
      </c>
      <c r="F76" s="8"/>
      <c r="G76" s="8"/>
      <c r="H76" s="8"/>
      <c r="I76" s="32" t="s">
        <v>229</v>
      </c>
      <c r="J76" s="208" t="s">
        <v>9</v>
      </c>
      <c r="K76" s="207" t="s">
        <v>408</v>
      </c>
      <c r="L76" s="36" t="s">
        <v>230</v>
      </c>
      <c r="M76" s="25" t="s">
        <v>7</v>
      </c>
      <c r="N76" s="25" t="s">
        <v>7</v>
      </c>
      <c r="O76" s="25" t="s">
        <v>7</v>
      </c>
      <c r="P76" s="28" t="s">
        <v>10</v>
      </c>
      <c r="Q76" s="28" t="s">
        <v>7</v>
      </c>
      <c r="R76" s="28" t="s">
        <v>7</v>
      </c>
      <c r="S76" s="28" t="s">
        <v>7</v>
      </c>
      <c r="T76" s="28" t="s">
        <v>7</v>
      </c>
      <c r="U76" s="28" t="s">
        <v>7</v>
      </c>
      <c r="V76" s="28" t="s">
        <v>7</v>
      </c>
      <c r="W76" s="28" t="s">
        <v>7</v>
      </c>
      <c r="X76" s="28" t="s">
        <v>10</v>
      </c>
      <c r="Y76" s="28" t="s">
        <v>470</v>
      </c>
      <c r="Z76" s="28" t="s">
        <v>10</v>
      </c>
      <c r="AA76" s="28" t="s">
        <v>7</v>
      </c>
      <c r="AB76" s="28" t="s">
        <v>7</v>
      </c>
      <c r="AC76" s="28" t="s">
        <v>10</v>
      </c>
      <c r="AD76" s="28" t="s">
        <v>10</v>
      </c>
      <c r="AE76" s="28" t="s">
        <v>7</v>
      </c>
      <c r="AF76" s="28" t="s">
        <v>7</v>
      </c>
      <c r="AG76" s="28" t="s">
        <v>10</v>
      </c>
      <c r="AH76" s="28" t="s">
        <v>7</v>
      </c>
      <c r="AI76" s="28" t="s">
        <v>7</v>
      </c>
      <c r="AJ76" s="28" t="s">
        <v>10</v>
      </c>
      <c r="AK76" s="28" t="s">
        <v>10</v>
      </c>
      <c r="AL76" s="28" t="s">
        <v>7</v>
      </c>
      <c r="AM76" s="28" t="s">
        <v>10</v>
      </c>
      <c r="AN76" s="28" t="s">
        <v>7</v>
      </c>
      <c r="AO76" s="28" t="s">
        <v>10</v>
      </c>
      <c r="AP76" s="45" t="s">
        <v>10</v>
      </c>
      <c r="AQ76" s="31" t="s">
        <v>10</v>
      </c>
      <c r="AR76" s="31" t="s">
        <v>10</v>
      </c>
      <c r="AS76" s="31" t="s">
        <v>10</v>
      </c>
      <c r="AT76" s="31" t="s">
        <v>7</v>
      </c>
      <c r="AU76" s="31" t="s">
        <v>7</v>
      </c>
      <c r="AV76" s="31" t="s">
        <v>7</v>
      </c>
      <c r="AW76" s="31" t="s">
        <v>7</v>
      </c>
      <c r="AX76" s="31" t="s">
        <v>7</v>
      </c>
      <c r="AY76" s="31" t="s">
        <v>7</v>
      </c>
      <c r="AZ76" s="31" t="s">
        <v>7</v>
      </c>
      <c r="BA76" s="31" t="s">
        <v>7</v>
      </c>
      <c r="BB76" s="31" t="s">
        <v>7</v>
      </c>
      <c r="BC76" s="31" t="s">
        <v>10</v>
      </c>
      <c r="BD76" s="31" t="s">
        <v>7</v>
      </c>
      <c r="BE76" s="31" t="s">
        <v>10</v>
      </c>
      <c r="BF76" s="46" t="s">
        <v>10</v>
      </c>
      <c r="BG76" s="53" t="s">
        <v>7</v>
      </c>
      <c r="BH76" s="50" t="s">
        <v>10</v>
      </c>
      <c r="BI76" s="50" t="s">
        <v>10</v>
      </c>
      <c r="BJ76" s="54" t="s">
        <v>10</v>
      </c>
      <c r="BK76" s="58" t="s">
        <v>10</v>
      </c>
      <c r="BL76" s="59" t="s">
        <v>7</v>
      </c>
      <c r="BM76" s="59" t="s">
        <v>7</v>
      </c>
      <c r="BN76" s="59" t="s">
        <v>10</v>
      </c>
      <c r="BO76" s="59" t="s">
        <v>7</v>
      </c>
      <c r="BP76" s="59" t="s">
        <v>7</v>
      </c>
      <c r="BQ76" s="59" t="s">
        <v>7</v>
      </c>
    </row>
    <row r="77" spans="2:69" ht="72" customHeight="1" x14ac:dyDescent="0.25">
      <c r="B77" s="20" t="s">
        <v>325</v>
      </c>
      <c r="C77" s="7" t="s">
        <v>324</v>
      </c>
      <c r="D77" s="7" t="s">
        <v>18</v>
      </c>
      <c r="E77" s="8" t="s">
        <v>7</v>
      </c>
      <c r="F77" s="8"/>
      <c r="G77" s="8"/>
      <c r="H77" s="8"/>
      <c r="I77" s="33" t="s">
        <v>323</v>
      </c>
      <c r="J77" s="208" t="s">
        <v>327</v>
      </c>
      <c r="K77" s="207" t="s">
        <v>408</v>
      </c>
      <c r="L77" s="39" t="s">
        <v>326</v>
      </c>
      <c r="M77" s="25" t="s">
        <v>7</v>
      </c>
      <c r="N77" s="25" t="s">
        <v>7</v>
      </c>
      <c r="O77" s="28" t="s">
        <v>10</v>
      </c>
      <c r="P77" s="28" t="s">
        <v>10</v>
      </c>
      <c r="Q77" s="28" t="s">
        <v>7</v>
      </c>
      <c r="R77" s="28" t="s">
        <v>7</v>
      </c>
      <c r="S77" s="28" t="s">
        <v>7</v>
      </c>
      <c r="T77" s="28" t="s">
        <v>7</v>
      </c>
      <c r="U77" s="28" t="s">
        <v>7</v>
      </c>
      <c r="V77" s="28" t="s">
        <v>7</v>
      </c>
      <c r="W77" s="28" t="s">
        <v>7</v>
      </c>
      <c r="X77" s="28" t="s">
        <v>10</v>
      </c>
      <c r="Y77" s="28" t="s">
        <v>10</v>
      </c>
      <c r="Z77" s="28" t="s">
        <v>10</v>
      </c>
      <c r="AA77" s="28" t="s">
        <v>7</v>
      </c>
      <c r="AB77" s="28" t="s">
        <v>7</v>
      </c>
      <c r="AC77" s="28" t="s">
        <v>10</v>
      </c>
      <c r="AD77" s="28" t="s">
        <v>10</v>
      </c>
      <c r="AE77" s="28" t="s">
        <v>7</v>
      </c>
      <c r="AF77" s="28" t="s">
        <v>7</v>
      </c>
      <c r="AG77" s="28" t="s">
        <v>10</v>
      </c>
      <c r="AH77" s="28" t="s">
        <v>7</v>
      </c>
      <c r="AI77" s="28" t="s">
        <v>10</v>
      </c>
      <c r="AJ77" s="28" t="s">
        <v>10</v>
      </c>
      <c r="AK77" s="28" t="s">
        <v>10</v>
      </c>
      <c r="AL77" s="28" t="s">
        <v>7</v>
      </c>
      <c r="AM77" s="28" t="s">
        <v>10</v>
      </c>
      <c r="AN77" s="28" t="s">
        <v>7</v>
      </c>
      <c r="AO77" s="28" t="s">
        <v>10</v>
      </c>
      <c r="AP77" s="45" t="s">
        <v>7</v>
      </c>
      <c r="AQ77" s="31" t="s">
        <v>10</v>
      </c>
      <c r="AR77" s="31" t="s">
        <v>7</v>
      </c>
      <c r="AS77" s="31" t="s">
        <v>10</v>
      </c>
      <c r="AT77" s="31" t="s">
        <v>7</v>
      </c>
      <c r="AU77" s="31" t="s">
        <v>7</v>
      </c>
      <c r="AV77" s="31" t="s">
        <v>7</v>
      </c>
      <c r="AW77" s="31" t="s">
        <v>7</v>
      </c>
      <c r="AX77" s="31" t="s">
        <v>7</v>
      </c>
      <c r="AY77" s="31" t="s">
        <v>7</v>
      </c>
      <c r="AZ77" s="31" t="s">
        <v>7</v>
      </c>
      <c r="BA77" s="31" t="s">
        <v>7</v>
      </c>
      <c r="BB77" s="31" t="s">
        <v>7</v>
      </c>
      <c r="BC77" s="31" t="s">
        <v>10</v>
      </c>
      <c r="BD77" s="31" t="s">
        <v>10</v>
      </c>
      <c r="BE77" s="31" t="s">
        <v>10</v>
      </c>
      <c r="BF77" s="46" t="s">
        <v>10</v>
      </c>
      <c r="BG77" s="53" t="s">
        <v>7</v>
      </c>
      <c r="BH77" s="50" t="s">
        <v>10</v>
      </c>
      <c r="BI77" s="50" t="s">
        <v>10</v>
      </c>
      <c r="BJ77" s="54" t="s">
        <v>10</v>
      </c>
      <c r="BK77" s="58" t="s">
        <v>7</v>
      </c>
      <c r="BL77" s="59" t="s">
        <v>7</v>
      </c>
      <c r="BM77" s="59" t="s">
        <v>10</v>
      </c>
      <c r="BN77" s="59" t="s">
        <v>7</v>
      </c>
      <c r="BO77" s="59" t="s">
        <v>7</v>
      </c>
      <c r="BP77" s="59" t="s">
        <v>10</v>
      </c>
      <c r="BQ77" s="59" t="s">
        <v>10</v>
      </c>
    </row>
    <row r="78" spans="2:69" ht="72" customHeight="1" x14ac:dyDescent="0.25">
      <c r="B78" s="20" t="s">
        <v>272</v>
      </c>
      <c r="C78" s="7" t="s">
        <v>270</v>
      </c>
      <c r="D78" s="7" t="s">
        <v>18</v>
      </c>
      <c r="E78" s="8" t="s">
        <v>7</v>
      </c>
      <c r="F78" s="8"/>
      <c r="G78" s="21"/>
      <c r="H78" s="21"/>
      <c r="I78" s="221" t="s">
        <v>271</v>
      </c>
      <c r="J78" s="206" t="s">
        <v>273</v>
      </c>
      <c r="K78" s="209" t="s">
        <v>408</v>
      </c>
      <c r="L78" s="40" t="s">
        <v>116</v>
      </c>
      <c r="M78" s="28" t="s">
        <v>7</v>
      </c>
      <c r="N78" s="28" t="s">
        <v>7</v>
      </c>
      <c r="O78" s="28" t="s">
        <v>10</v>
      </c>
      <c r="P78" s="28" t="s">
        <v>10</v>
      </c>
      <c r="Q78" s="28" t="s">
        <v>7</v>
      </c>
      <c r="R78" s="28" t="s">
        <v>7</v>
      </c>
      <c r="S78" s="28" t="s">
        <v>7</v>
      </c>
      <c r="T78" s="28" t="s">
        <v>7</v>
      </c>
      <c r="U78" s="28" t="s">
        <v>7</v>
      </c>
      <c r="V78" s="28" t="s">
        <v>7</v>
      </c>
      <c r="W78" s="28" t="s">
        <v>7</v>
      </c>
      <c r="X78" s="28" t="s">
        <v>10</v>
      </c>
      <c r="Y78" s="28" t="s">
        <v>10</v>
      </c>
      <c r="Z78" s="28" t="s">
        <v>10</v>
      </c>
      <c r="AA78" s="28" t="s">
        <v>7</v>
      </c>
      <c r="AB78" s="28" t="s">
        <v>7</v>
      </c>
      <c r="AC78" s="28" t="s">
        <v>10</v>
      </c>
      <c r="AD78" s="28" t="s">
        <v>10</v>
      </c>
      <c r="AE78" s="28" t="s">
        <v>7</v>
      </c>
      <c r="AF78" s="28" t="s">
        <v>7</v>
      </c>
      <c r="AG78" s="28" t="s">
        <v>10</v>
      </c>
      <c r="AH78" s="28" t="s">
        <v>10</v>
      </c>
      <c r="AI78" s="28" t="s">
        <v>10</v>
      </c>
      <c r="AJ78" s="28" t="s">
        <v>10</v>
      </c>
      <c r="AK78" s="28" t="s">
        <v>10</v>
      </c>
      <c r="AL78" s="28" t="s">
        <v>10</v>
      </c>
      <c r="AM78" s="28" t="s">
        <v>10</v>
      </c>
      <c r="AN78" s="28" t="s">
        <v>10</v>
      </c>
      <c r="AO78" s="28" t="s">
        <v>10</v>
      </c>
      <c r="AP78" s="45" t="s">
        <v>7</v>
      </c>
      <c r="AQ78" s="31" t="s">
        <v>10</v>
      </c>
      <c r="AR78" s="31" t="s">
        <v>10</v>
      </c>
      <c r="AS78" s="31" t="s">
        <v>10</v>
      </c>
      <c r="AT78" s="31" t="s">
        <v>7</v>
      </c>
      <c r="AU78" s="31" t="s">
        <v>7</v>
      </c>
      <c r="AV78" s="31" t="s">
        <v>7</v>
      </c>
      <c r="AW78" s="31" t="s">
        <v>7</v>
      </c>
      <c r="AX78" s="31" t="s">
        <v>7</v>
      </c>
      <c r="AY78" s="31" t="s">
        <v>7</v>
      </c>
      <c r="AZ78" s="31" t="s">
        <v>7</v>
      </c>
      <c r="BA78" s="31" t="s">
        <v>7</v>
      </c>
      <c r="BB78" s="31" t="s">
        <v>7</v>
      </c>
      <c r="BC78" s="31" t="s">
        <v>10</v>
      </c>
      <c r="BD78" s="31" t="s">
        <v>7</v>
      </c>
      <c r="BE78" s="31" t="s">
        <v>10</v>
      </c>
      <c r="BF78" s="46" t="s">
        <v>10</v>
      </c>
      <c r="BG78" s="53" t="s">
        <v>7</v>
      </c>
      <c r="BH78" s="50" t="s">
        <v>10</v>
      </c>
      <c r="BI78" s="50" t="s">
        <v>10</v>
      </c>
      <c r="BJ78" s="54" t="s">
        <v>10</v>
      </c>
      <c r="BK78" s="58" t="s">
        <v>10</v>
      </c>
      <c r="BL78" s="59" t="s">
        <v>7</v>
      </c>
      <c r="BM78" s="59" t="s">
        <v>7</v>
      </c>
      <c r="BN78" s="59" t="s">
        <v>10</v>
      </c>
      <c r="BO78" s="59" t="s">
        <v>7</v>
      </c>
      <c r="BP78" s="59" t="s">
        <v>10</v>
      </c>
      <c r="BQ78" s="59" t="s">
        <v>7</v>
      </c>
    </row>
    <row r="79" spans="2:69" ht="72" customHeight="1" x14ac:dyDescent="0.25">
      <c r="B79" s="20" t="s">
        <v>237</v>
      </c>
      <c r="C79" s="7" t="s">
        <v>238</v>
      </c>
      <c r="D79" s="7" t="s">
        <v>18</v>
      </c>
      <c r="E79" s="8" t="s">
        <v>7</v>
      </c>
      <c r="F79" s="8"/>
      <c r="G79" s="8"/>
      <c r="H79" s="8"/>
      <c r="I79" s="32" t="s">
        <v>239</v>
      </c>
      <c r="J79" s="77" t="s">
        <v>240</v>
      </c>
      <c r="K79" s="83" t="s">
        <v>403</v>
      </c>
      <c r="L79" s="38" t="s">
        <v>11</v>
      </c>
      <c r="M79" s="26" t="s">
        <v>7</v>
      </c>
      <c r="N79" s="25" t="s">
        <v>10</v>
      </c>
      <c r="O79" s="25" t="s">
        <v>10</v>
      </c>
      <c r="P79" s="25" t="s">
        <v>10</v>
      </c>
      <c r="Q79" s="27" t="s">
        <v>7</v>
      </c>
      <c r="R79" s="26" t="s">
        <v>10</v>
      </c>
      <c r="S79" s="26" t="s">
        <v>10</v>
      </c>
      <c r="T79" s="26" t="s">
        <v>10</v>
      </c>
      <c r="U79" s="26" t="s">
        <v>10</v>
      </c>
      <c r="V79" s="26" t="s">
        <v>10</v>
      </c>
      <c r="W79" s="26" t="s">
        <v>10</v>
      </c>
      <c r="X79" s="26" t="s">
        <v>10</v>
      </c>
      <c r="Y79" s="26" t="s">
        <v>10</v>
      </c>
      <c r="Z79" s="26" t="s">
        <v>10</v>
      </c>
      <c r="AA79" s="26" t="s">
        <v>10</v>
      </c>
      <c r="AB79" s="26" t="s">
        <v>10</v>
      </c>
      <c r="AC79" s="26" t="s">
        <v>10</v>
      </c>
      <c r="AD79" s="26" t="s">
        <v>10</v>
      </c>
      <c r="AE79" s="26" t="s">
        <v>10</v>
      </c>
      <c r="AF79" s="26" t="s">
        <v>10</v>
      </c>
      <c r="AG79" s="26" t="s">
        <v>10</v>
      </c>
      <c r="AH79" s="26" t="s">
        <v>10</v>
      </c>
      <c r="AI79" s="26" t="s">
        <v>10</v>
      </c>
      <c r="AJ79" s="26" t="s">
        <v>10</v>
      </c>
      <c r="AK79" s="26" t="s">
        <v>10</v>
      </c>
      <c r="AL79" s="26" t="s">
        <v>10</v>
      </c>
      <c r="AM79" s="26" t="s">
        <v>10</v>
      </c>
      <c r="AN79" s="26" t="s">
        <v>10</v>
      </c>
      <c r="AO79" s="26" t="s">
        <v>10</v>
      </c>
      <c r="AP79" s="45" t="s">
        <v>10</v>
      </c>
      <c r="AQ79" s="31" t="s">
        <v>10</v>
      </c>
      <c r="AR79" s="31" t="s">
        <v>7</v>
      </c>
      <c r="AS79" s="31" t="s">
        <v>10</v>
      </c>
      <c r="AT79" s="31" t="s">
        <v>7</v>
      </c>
      <c r="AU79" s="31" t="s">
        <v>7</v>
      </c>
      <c r="AV79" s="31" t="s">
        <v>7</v>
      </c>
      <c r="AW79" s="31" t="s">
        <v>7</v>
      </c>
      <c r="AX79" s="31" t="s">
        <v>7</v>
      </c>
      <c r="AY79" s="31" t="s">
        <v>7</v>
      </c>
      <c r="AZ79" s="31" t="s">
        <v>7</v>
      </c>
      <c r="BA79" s="31" t="s">
        <v>7</v>
      </c>
      <c r="BB79" s="31" t="s">
        <v>7</v>
      </c>
      <c r="BC79" s="31" t="s">
        <v>7</v>
      </c>
      <c r="BD79" s="31" t="s">
        <v>10</v>
      </c>
      <c r="BE79" s="31" t="s">
        <v>7</v>
      </c>
      <c r="BF79" s="46" t="s">
        <v>10</v>
      </c>
      <c r="BG79" s="53" t="s">
        <v>7</v>
      </c>
      <c r="BH79" s="50" t="s">
        <v>10</v>
      </c>
      <c r="BI79" s="50" t="s">
        <v>10</v>
      </c>
      <c r="BJ79" s="54" t="s">
        <v>10</v>
      </c>
      <c r="BK79" s="58" t="s">
        <v>10</v>
      </c>
      <c r="BL79" s="59" t="s">
        <v>7</v>
      </c>
      <c r="BM79" s="59" t="s">
        <v>7</v>
      </c>
      <c r="BN79" s="59" t="s">
        <v>10</v>
      </c>
      <c r="BO79" s="59" t="s">
        <v>7</v>
      </c>
      <c r="BP79" s="59" t="s">
        <v>10</v>
      </c>
      <c r="BQ79" s="59" t="s">
        <v>10</v>
      </c>
    </row>
    <row r="80" spans="2:69" ht="72" customHeight="1" x14ac:dyDescent="0.25">
      <c r="B80" s="20" t="s">
        <v>293</v>
      </c>
      <c r="C80" s="7" t="s">
        <v>294</v>
      </c>
      <c r="D80" s="7" t="s">
        <v>18</v>
      </c>
      <c r="E80" s="8" t="s">
        <v>7</v>
      </c>
      <c r="F80" s="8"/>
      <c r="G80" s="8"/>
      <c r="H80" s="8"/>
      <c r="I80" s="219" t="s">
        <v>295</v>
      </c>
      <c r="J80" s="78" t="s">
        <v>97</v>
      </c>
      <c r="K80" s="84" t="s">
        <v>408</v>
      </c>
      <c r="L80" s="39" t="s">
        <v>143</v>
      </c>
      <c r="M80" s="27" t="s">
        <v>7</v>
      </c>
      <c r="N80" s="27" t="s">
        <v>7</v>
      </c>
      <c r="O80" s="27" t="s">
        <v>10</v>
      </c>
      <c r="P80" s="27" t="s">
        <v>10</v>
      </c>
      <c r="Q80" s="27" t="s">
        <v>7</v>
      </c>
      <c r="R80" s="27" t="s">
        <v>7</v>
      </c>
      <c r="S80" s="27" t="s">
        <v>7</v>
      </c>
      <c r="T80" s="27" t="s">
        <v>7</v>
      </c>
      <c r="U80" s="27" t="s">
        <v>7</v>
      </c>
      <c r="V80" s="27" t="s">
        <v>7</v>
      </c>
      <c r="W80" s="27" t="s">
        <v>7</v>
      </c>
      <c r="X80" s="27" t="s">
        <v>10</v>
      </c>
      <c r="Y80" s="27" t="s">
        <v>10</v>
      </c>
      <c r="Z80" s="27" t="s">
        <v>10</v>
      </c>
      <c r="AA80" s="27" t="s">
        <v>7</v>
      </c>
      <c r="AB80" s="27" t="s">
        <v>7</v>
      </c>
      <c r="AC80" s="27" t="s">
        <v>10</v>
      </c>
      <c r="AD80" s="27" t="s">
        <v>10</v>
      </c>
      <c r="AE80" s="27" t="s">
        <v>7</v>
      </c>
      <c r="AF80" s="27" t="s">
        <v>7</v>
      </c>
      <c r="AG80" s="27" t="s">
        <v>10</v>
      </c>
      <c r="AH80" s="26" t="s">
        <v>10</v>
      </c>
      <c r="AI80" s="26" t="s">
        <v>10</v>
      </c>
      <c r="AJ80" s="26" t="s">
        <v>10</v>
      </c>
      <c r="AK80" s="26" t="s">
        <v>10</v>
      </c>
      <c r="AL80" s="26" t="s">
        <v>10</v>
      </c>
      <c r="AM80" s="26" t="s">
        <v>10</v>
      </c>
      <c r="AN80" s="26" t="s">
        <v>10</v>
      </c>
      <c r="AO80" s="26" t="s">
        <v>10</v>
      </c>
      <c r="AP80" s="45" t="s">
        <v>10</v>
      </c>
      <c r="AQ80" s="31" t="s">
        <v>10</v>
      </c>
      <c r="AR80" s="31" t="s">
        <v>10</v>
      </c>
      <c r="AS80" s="31" t="s">
        <v>10</v>
      </c>
      <c r="AT80" s="31" t="s">
        <v>7</v>
      </c>
      <c r="AU80" s="31" t="s">
        <v>7</v>
      </c>
      <c r="AV80" s="31" t="s">
        <v>7</v>
      </c>
      <c r="AW80" s="31" t="s">
        <v>7</v>
      </c>
      <c r="AX80" s="31" t="s">
        <v>7</v>
      </c>
      <c r="AY80" s="31" t="s">
        <v>7</v>
      </c>
      <c r="AZ80" s="31" t="s">
        <v>7</v>
      </c>
      <c r="BA80" s="31" t="s">
        <v>10</v>
      </c>
      <c r="BB80" s="31" t="s">
        <v>7</v>
      </c>
      <c r="BC80" s="31" t="s">
        <v>10</v>
      </c>
      <c r="BD80" s="31" t="s">
        <v>10</v>
      </c>
      <c r="BE80" s="31" t="s">
        <v>10</v>
      </c>
      <c r="BF80" s="46" t="s">
        <v>10</v>
      </c>
      <c r="BG80" s="53" t="s">
        <v>7</v>
      </c>
      <c r="BH80" s="50" t="s">
        <v>10</v>
      </c>
      <c r="BI80" s="50" t="s">
        <v>10</v>
      </c>
      <c r="BJ80" s="54" t="s">
        <v>10</v>
      </c>
      <c r="BK80" s="59" t="s">
        <v>10</v>
      </c>
      <c r="BL80" s="59" t="s">
        <v>7</v>
      </c>
      <c r="BM80" s="59" t="s">
        <v>10</v>
      </c>
      <c r="BN80" s="59" t="s">
        <v>10</v>
      </c>
      <c r="BO80" s="59" t="s">
        <v>7</v>
      </c>
      <c r="BP80" s="59" t="s">
        <v>10</v>
      </c>
      <c r="BQ80" s="59" t="s">
        <v>10</v>
      </c>
    </row>
    <row r="81" spans="2:73" ht="72" customHeight="1" x14ac:dyDescent="0.25">
      <c r="B81" s="20" t="s">
        <v>246</v>
      </c>
      <c r="C81" s="7" t="s">
        <v>247</v>
      </c>
      <c r="D81" s="7" t="s">
        <v>18</v>
      </c>
      <c r="E81" s="8" t="s">
        <v>7</v>
      </c>
      <c r="F81" s="8">
        <v>35</v>
      </c>
      <c r="G81" s="12" t="s">
        <v>248</v>
      </c>
      <c r="H81" s="10" t="s">
        <v>15</v>
      </c>
      <c r="I81" s="32" t="s">
        <v>249</v>
      </c>
      <c r="J81" s="78" t="s">
        <v>471</v>
      </c>
      <c r="K81" s="84" t="s">
        <v>403</v>
      </c>
      <c r="L81" s="36" t="s">
        <v>165</v>
      </c>
      <c r="M81" s="27" t="s">
        <v>7</v>
      </c>
      <c r="N81" s="27" t="s">
        <v>7</v>
      </c>
      <c r="O81" s="27" t="s">
        <v>10</v>
      </c>
      <c r="P81" s="27" t="s">
        <v>10</v>
      </c>
      <c r="Q81" s="27" t="s">
        <v>7</v>
      </c>
      <c r="R81" s="27" t="s">
        <v>7</v>
      </c>
      <c r="S81" s="27" t="s">
        <v>7</v>
      </c>
      <c r="T81" s="27" t="s">
        <v>7</v>
      </c>
      <c r="U81" s="27" t="s">
        <v>7</v>
      </c>
      <c r="V81" s="27" t="s">
        <v>7</v>
      </c>
      <c r="W81" s="27" t="s">
        <v>7</v>
      </c>
      <c r="X81" s="27" t="s">
        <v>10</v>
      </c>
      <c r="Y81" s="27" t="s">
        <v>10</v>
      </c>
      <c r="Z81" s="27" t="s">
        <v>10</v>
      </c>
      <c r="AA81" s="27" t="s">
        <v>7</v>
      </c>
      <c r="AB81" s="27" t="s">
        <v>7</v>
      </c>
      <c r="AC81" s="27" t="s">
        <v>10</v>
      </c>
      <c r="AD81" s="27" t="s">
        <v>10</v>
      </c>
      <c r="AE81" s="27" t="s">
        <v>7</v>
      </c>
      <c r="AF81" s="27" t="s">
        <v>7</v>
      </c>
      <c r="AG81" s="27" t="s">
        <v>10</v>
      </c>
      <c r="AH81" s="26" t="s">
        <v>10</v>
      </c>
      <c r="AI81" s="26" t="s">
        <v>10</v>
      </c>
      <c r="AJ81" s="26" t="s">
        <v>10</v>
      </c>
      <c r="AK81" s="26" t="s">
        <v>10</v>
      </c>
      <c r="AL81" s="26" t="s">
        <v>10</v>
      </c>
      <c r="AM81" s="26" t="s">
        <v>10</v>
      </c>
      <c r="AN81" s="26" t="s">
        <v>10</v>
      </c>
      <c r="AO81" s="26" t="s">
        <v>10</v>
      </c>
      <c r="AP81" s="45" t="s">
        <v>10</v>
      </c>
      <c r="AQ81" s="31" t="s">
        <v>10</v>
      </c>
      <c r="AR81" s="31" t="s">
        <v>10</v>
      </c>
      <c r="AS81" s="31" t="s">
        <v>10</v>
      </c>
      <c r="AT81" s="31" t="s">
        <v>7</v>
      </c>
      <c r="AU81" s="31" t="s">
        <v>7</v>
      </c>
      <c r="AV81" s="31" t="s">
        <v>7</v>
      </c>
      <c r="AW81" s="31" t="s">
        <v>7</v>
      </c>
      <c r="AX81" s="31" t="s">
        <v>7</v>
      </c>
      <c r="AY81" s="31" t="s">
        <v>7</v>
      </c>
      <c r="AZ81" s="31" t="s">
        <v>7</v>
      </c>
      <c r="BA81" s="31" t="s">
        <v>10</v>
      </c>
      <c r="BB81" s="31" t="s">
        <v>7</v>
      </c>
      <c r="BC81" s="31" t="s">
        <v>10</v>
      </c>
      <c r="BD81" s="31" t="s">
        <v>10</v>
      </c>
      <c r="BE81" s="31" t="s">
        <v>10</v>
      </c>
      <c r="BF81" s="46" t="s">
        <v>10</v>
      </c>
      <c r="BG81" s="53" t="s">
        <v>7</v>
      </c>
      <c r="BH81" s="50" t="s">
        <v>10</v>
      </c>
      <c r="BI81" s="50" t="s">
        <v>10</v>
      </c>
      <c r="BJ81" s="54" t="s">
        <v>10</v>
      </c>
      <c r="BK81" s="58" t="s">
        <v>10</v>
      </c>
      <c r="BL81" s="59" t="s">
        <v>7</v>
      </c>
      <c r="BM81" s="59" t="s">
        <v>10</v>
      </c>
      <c r="BN81" s="59" t="s">
        <v>10</v>
      </c>
      <c r="BO81" s="59" t="s">
        <v>7</v>
      </c>
      <c r="BP81" s="59" t="s">
        <v>10</v>
      </c>
      <c r="BQ81" s="59" t="s">
        <v>10</v>
      </c>
    </row>
    <row r="82" spans="2:73" ht="72" customHeight="1" x14ac:dyDescent="0.25">
      <c r="B82" s="20" t="s">
        <v>250</v>
      </c>
      <c r="C82" s="7" t="s">
        <v>251</v>
      </c>
      <c r="D82" s="7" t="s">
        <v>18</v>
      </c>
      <c r="E82" s="8" t="s">
        <v>7</v>
      </c>
      <c r="F82" s="8"/>
      <c r="G82" s="8"/>
      <c r="H82" s="8"/>
      <c r="I82" s="34" t="s">
        <v>252</v>
      </c>
      <c r="J82" s="78" t="s">
        <v>97</v>
      </c>
      <c r="K82" s="84" t="s">
        <v>408</v>
      </c>
      <c r="L82" s="36" t="s">
        <v>253</v>
      </c>
      <c r="M82" s="27" t="s">
        <v>7</v>
      </c>
      <c r="N82" s="27" t="s">
        <v>7</v>
      </c>
      <c r="O82" s="27" t="s">
        <v>10</v>
      </c>
      <c r="P82" s="27" t="s">
        <v>10</v>
      </c>
      <c r="Q82" s="27" t="s">
        <v>7</v>
      </c>
      <c r="R82" s="27" t="s">
        <v>7</v>
      </c>
      <c r="S82" s="27" t="s">
        <v>7</v>
      </c>
      <c r="T82" s="27" t="s">
        <v>7</v>
      </c>
      <c r="U82" s="27" t="s">
        <v>7</v>
      </c>
      <c r="V82" s="27" t="s">
        <v>7</v>
      </c>
      <c r="W82" s="27" t="s">
        <v>7</v>
      </c>
      <c r="X82" s="27" t="s">
        <v>10</v>
      </c>
      <c r="Y82" s="27" t="s">
        <v>10</v>
      </c>
      <c r="Z82" s="27" t="s">
        <v>10</v>
      </c>
      <c r="AA82" s="27" t="s">
        <v>7</v>
      </c>
      <c r="AB82" s="27" t="s">
        <v>7</v>
      </c>
      <c r="AC82" s="27" t="s">
        <v>10</v>
      </c>
      <c r="AD82" s="27" t="s">
        <v>10</v>
      </c>
      <c r="AE82" s="27" t="s">
        <v>7</v>
      </c>
      <c r="AF82" s="27" t="s">
        <v>7</v>
      </c>
      <c r="AG82" s="27" t="s">
        <v>10</v>
      </c>
      <c r="AH82" s="26" t="s">
        <v>10</v>
      </c>
      <c r="AI82" s="26" t="s">
        <v>10</v>
      </c>
      <c r="AJ82" s="26" t="s">
        <v>10</v>
      </c>
      <c r="AK82" s="26" t="s">
        <v>10</v>
      </c>
      <c r="AL82" s="26" t="s">
        <v>10</v>
      </c>
      <c r="AM82" s="26" t="s">
        <v>10</v>
      </c>
      <c r="AN82" s="26" t="s">
        <v>10</v>
      </c>
      <c r="AO82" s="26" t="s">
        <v>10</v>
      </c>
      <c r="AP82" s="45" t="s">
        <v>10</v>
      </c>
      <c r="AQ82" s="31" t="s">
        <v>10</v>
      </c>
      <c r="AR82" s="31" t="s">
        <v>10</v>
      </c>
      <c r="AS82" s="31" t="s">
        <v>10</v>
      </c>
      <c r="AT82" s="31" t="s">
        <v>7</v>
      </c>
      <c r="AU82" s="31" t="s">
        <v>7</v>
      </c>
      <c r="AV82" s="31" t="s">
        <v>7</v>
      </c>
      <c r="AW82" s="31" t="s">
        <v>7</v>
      </c>
      <c r="AX82" s="31" t="s">
        <v>7</v>
      </c>
      <c r="AY82" s="31" t="s">
        <v>7</v>
      </c>
      <c r="AZ82" s="31" t="s">
        <v>7</v>
      </c>
      <c r="BA82" s="31" t="s">
        <v>10</v>
      </c>
      <c r="BB82" s="31" t="s">
        <v>7</v>
      </c>
      <c r="BC82" s="31" t="s">
        <v>10</v>
      </c>
      <c r="BD82" s="31" t="s">
        <v>10</v>
      </c>
      <c r="BE82" s="31" t="s">
        <v>10</v>
      </c>
      <c r="BF82" s="46" t="s">
        <v>10</v>
      </c>
      <c r="BG82" s="53" t="s">
        <v>7</v>
      </c>
      <c r="BH82" s="50" t="s">
        <v>10</v>
      </c>
      <c r="BI82" s="50" t="s">
        <v>10</v>
      </c>
      <c r="BJ82" s="54" t="s">
        <v>10</v>
      </c>
      <c r="BK82" s="58" t="s">
        <v>10</v>
      </c>
      <c r="BL82" s="59" t="s">
        <v>7</v>
      </c>
      <c r="BM82" s="59" t="s">
        <v>10</v>
      </c>
      <c r="BN82" s="59" t="s">
        <v>10</v>
      </c>
      <c r="BO82" s="59" t="s">
        <v>7</v>
      </c>
      <c r="BP82" s="59" t="s">
        <v>10</v>
      </c>
      <c r="BQ82" s="59" t="s">
        <v>10</v>
      </c>
    </row>
    <row r="83" spans="2:73" ht="72" customHeight="1" x14ac:dyDescent="0.25">
      <c r="B83" s="20" t="s">
        <v>328</v>
      </c>
      <c r="C83" s="7" t="s">
        <v>329</v>
      </c>
      <c r="D83" s="7" t="s">
        <v>18</v>
      </c>
      <c r="E83" s="8" t="s">
        <v>7</v>
      </c>
      <c r="F83" s="8">
        <v>60</v>
      </c>
      <c r="G83" s="12" t="s">
        <v>254</v>
      </c>
      <c r="H83" s="8"/>
      <c r="I83" s="32" t="s">
        <v>255</v>
      </c>
      <c r="J83" s="78" t="s">
        <v>257</v>
      </c>
      <c r="K83" s="84" t="s">
        <v>403</v>
      </c>
      <c r="L83" s="36" t="s">
        <v>256</v>
      </c>
      <c r="M83" s="27" t="s">
        <v>7</v>
      </c>
      <c r="N83" s="27" t="s">
        <v>7</v>
      </c>
      <c r="O83" s="27" t="s">
        <v>10</v>
      </c>
      <c r="P83" s="27" t="s">
        <v>10</v>
      </c>
      <c r="Q83" s="27" t="s">
        <v>7</v>
      </c>
      <c r="R83" s="27" t="s">
        <v>7</v>
      </c>
      <c r="S83" s="27" t="s">
        <v>7</v>
      </c>
      <c r="T83" s="27" t="s">
        <v>7</v>
      </c>
      <c r="U83" s="27" t="s">
        <v>7</v>
      </c>
      <c r="V83" s="27" t="s">
        <v>7</v>
      </c>
      <c r="W83" s="27" t="s">
        <v>7</v>
      </c>
      <c r="X83" s="27" t="s">
        <v>10</v>
      </c>
      <c r="Y83" s="27" t="s">
        <v>10</v>
      </c>
      <c r="Z83" s="27" t="s">
        <v>10</v>
      </c>
      <c r="AA83" s="27" t="s">
        <v>7</v>
      </c>
      <c r="AB83" s="27" t="s">
        <v>7</v>
      </c>
      <c r="AC83" s="27" t="s">
        <v>10</v>
      </c>
      <c r="AD83" s="27" t="s">
        <v>10</v>
      </c>
      <c r="AE83" s="27" t="s">
        <v>7</v>
      </c>
      <c r="AF83" s="27" t="s">
        <v>7</v>
      </c>
      <c r="AG83" s="27" t="s">
        <v>10</v>
      </c>
      <c r="AH83" s="26" t="s">
        <v>10</v>
      </c>
      <c r="AI83" s="26" t="s">
        <v>10</v>
      </c>
      <c r="AJ83" s="26" t="s">
        <v>10</v>
      </c>
      <c r="AK83" s="26" t="s">
        <v>10</v>
      </c>
      <c r="AL83" s="26" t="s">
        <v>10</v>
      </c>
      <c r="AM83" s="26" t="s">
        <v>10</v>
      </c>
      <c r="AN83" s="26" t="s">
        <v>10</v>
      </c>
      <c r="AO83" s="26" t="s">
        <v>10</v>
      </c>
      <c r="AP83" s="45" t="s">
        <v>7</v>
      </c>
      <c r="AQ83" s="31" t="s">
        <v>10</v>
      </c>
      <c r="AR83" s="31" t="s">
        <v>10</v>
      </c>
      <c r="AS83" s="31" t="s">
        <v>10</v>
      </c>
      <c r="AT83" s="31" t="s">
        <v>7</v>
      </c>
      <c r="AU83" s="31" t="s">
        <v>7</v>
      </c>
      <c r="AV83" s="31" t="s">
        <v>7</v>
      </c>
      <c r="AW83" s="31" t="s">
        <v>7</v>
      </c>
      <c r="AX83" s="31" t="s">
        <v>7</v>
      </c>
      <c r="AY83" s="31" t="s">
        <v>7</v>
      </c>
      <c r="AZ83" s="31" t="s">
        <v>7</v>
      </c>
      <c r="BA83" s="31" t="s">
        <v>7</v>
      </c>
      <c r="BB83" s="31" t="s">
        <v>7</v>
      </c>
      <c r="BC83" s="31" t="s">
        <v>10</v>
      </c>
      <c r="BD83" s="31" t="s">
        <v>10</v>
      </c>
      <c r="BE83" s="31" t="s">
        <v>10</v>
      </c>
      <c r="BF83" s="46" t="s">
        <v>10</v>
      </c>
      <c r="BG83" s="53" t="s">
        <v>7</v>
      </c>
      <c r="BH83" s="50" t="s">
        <v>10</v>
      </c>
      <c r="BI83" s="50" t="s">
        <v>10</v>
      </c>
      <c r="BJ83" s="54" t="s">
        <v>10</v>
      </c>
      <c r="BK83" s="58" t="s">
        <v>10</v>
      </c>
      <c r="BL83" s="59" t="s">
        <v>7</v>
      </c>
      <c r="BM83" s="59" t="s">
        <v>7</v>
      </c>
      <c r="BN83" s="59" t="s">
        <v>10</v>
      </c>
      <c r="BO83" s="59" t="s">
        <v>7</v>
      </c>
      <c r="BP83" s="59" t="s">
        <v>10</v>
      </c>
      <c r="BQ83" s="59" t="s">
        <v>10</v>
      </c>
    </row>
    <row r="84" spans="2:73" ht="72" customHeight="1" x14ac:dyDescent="0.25">
      <c r="B84" s="20" t="s">
        <v>331</v>
      </c>
      <c r="C84" s="7" t="s">
        <v>330</v>
      </c>
      <c r="D84" s="7" t="s">
        <v>18</v>
      </c>
      <c r="E84" s="8" t="s">
        <v>7</v>
      </c>
      <c r="F84" s="8"/>
      <c r="G84" s="12"/>
      <c r="H84" s="8"/>
      <c r="I84" s="32" t="s">
        <v>255</v>
      </c>
      <c r="J84" s="78" t="s">
        <v>332</v>
      </c>
      <c r="K84" s="84" t="s">
        <v>403</v>
      </c>
      <c r="L84" s="39" t="s">
        <v>11</v>
      </c>
      <c r="M84" s="27" t="s">
        <v>7</v>
      </c>
      <c r="N84" s="27" t="s">
        <v>10</v>
      </c>
      <c r="O84" s="27" t="s">
        <v>10</v>
      </c>
      <c r="P84" s="27" t="s">
        <v>10</v>
      </c>
      <c r="Q84" s="27" t="s">
        <v>7</v>
      </c>
      <c r="R84" s="27" t="s">
        <v>10</v>
      </c>
      <c r="S84" s="27" t="s">
        <v>10</v>
      </c>
      <c r="T84" s="27" t="s">
        <v>10</v>
      </c>
      <c r="U84" s="27" t="s">
        <v>10</v>
      </c>
      <c r="V84" s="27" t="s">
        <v>10</v>
      </c>
      <c r="W84" s="27" t="s">
        <v>10</v>
      </c>
      <c r="X84" s="27" t="s">
        <v>10</v>
      </c>
      <c r="Y84" s="27" t="s">
        <v>10</v>
      </c>
      <c r="Z84" s="27" t="s">
        <v>10</v>
      </c>
      <c r="AA84" s="27" t="s">
        <v>10</v>
      </c>
      <c r="AB84" s="27" t="s">
        <v>10</v>
      </c>
      <c r="AC84" s="27" t="s">
        <v>10</v>
      </c>
      <c r="AD84" s="27" t="s">
        <v>10</v>
      </c>
      <c r="AE84" s="27" t="s">
        <v>10</v>
      </c>
      <c r="AF84" s="27" t="s">
        <v>10</v>
      </c>
      <c r="AG84" s="27" t="s">
        <v>10</v>
      </c>
      <c r="AH84" s="27" t="s">
        <v>10</v>
      </c>
      <c r="AI84" s="27" t="s">
        <v>10</v>
      </c>
      <c r="AJ84" s="27" t="s">
        <v>10</v>
      </c>
      <c r="AK84" s="27" t="s">
        <v>10</v>
      </c>
      <c r="AL84" s="27" t="s">
        <v>10</v>
      </c>
      <c r="AM84" s="27" t="s">
        <v>10</v>
      </c>
      <c r="AN84" s="27" t="s">
        <v>10</v>
      </c>
      <c r="AO84" s="27" t="s">
        <v>10</v>
      </c>
      <c r="AP84" s="45" t="s">
        <v>7</v>
      </c>
      <c r="AQ84" s="31" t="s">
        <v>10</v>
      </c>
      <c r="AR84" s="31" t="s">
        <v>10</v>
      </c>
      <c r="AS84" s="31" t="s">
        <v>10</v>
      </c>
      <c r="AT84" s="31" t="s">
        <v>7</v>
      </c>
      <c r="AU84" s="31" t="s">
        <v>7</v>
      </c>
      <c r="AV84" s="31" t="s">
        <v>7</v>
      </c>
      <c r="AW84" s="31" t="s">
        <v>7</v>
      </c>
      <c r="AX84" s="31" t="s">
        <v>7</v>
      </c>
      <c r="AY84" s="31" t="s">
        <v>7</v>
      </c>
      <c r="AZ84" s="31" t="s">
        <v>7</v>
      </c>
      <c r="BA84" s="31" t="s">
        <v>7</v>
      </c>
      <c r="BB84" s="31" t="s">
        <v>7</v>
      </c>
      <c r="BC84" s="31" t="s">
        <v>10</v>
      </c>
      <c r="BD84" s="31" t="s">
        <v>10</v>
      </c>
      <c r="BE84" s="31" t="s">
        <v>10</v>
      </c>
      <c r="BF84" s="46" t="s">
        <v>10</v>
      </c>
      <c r="BG84" s="53" t="s">
        <v>7</v>
      </c>
      <c r="BH84" s="50" t="s">
        <v>10</v>
      </c>
      <c r="BI84" s="50" t="s">
        <v>10</v>
      </c>
      <c r="BJ84" s="54" t="s">
        <v>10</v>
      </c>
      <c r="BK84" s="58" t="s">
        <v>10</v>
      </c>
      <c r="BL84" s="59" t="s">
        <v>7</v>
      </c>
      <c r="BM84" s="59" t="s">
        <v>10</v>
      </c>
      <c r="BN84" s="59" t="s">
        <v>10</v>
      </c>
      <c r="BO84" s="59" t="s">
        <v>7</v>
      </c>
      <c r="BP84" s="59" t="s">
        <v>10</v>
      </c>
      <c r="BQ84" s="59" t="s">
        <v>10</v>
      </c>
    </row>
    <row r="85" spans="2:73" ht="72" customHeight="1" x14ac:dyDescent="0.25">
      <c r="B85" s="20" t="s">
        <v>241</v>
      </c>
      <c r="C85" s="7" t="s">
        <v>242</v>
      </c>
      <c r="D85" s="7" t="s">
        <v>18</v>
      </c>
      <c r="E85" s="8" t="s">
        <v>7</v>
      </c>
      <c r="F85" s="8">
        <v>40</v>
      </c>
      <c r="G85" s="12" t="s">
        <v>243</v>
      </c>
      <c r="H85" s="10" t="s">
        <v>15</v>
      </c>
      <c r="I85" s="32" t="s">
        <v>244</v>
      </c>
      <c r="J85" s="76" t="s">
        <v>245</v>
      </c>
      <c r="K85" s="82" t="s">
        <v>403</v>
      </c>
      <c r="L85" s="36" t="s">
        <v>79</v>
      </c>
      <c r="M85" s="26" t="s">
        <v>7</v>
      </c>
      <c r="N85" s="26" t="s">
        <v>7</v>
      </c>
      <c r="O85" s="25" t="s">
        <v>10</v>
      </c>
      <c r="P85" s="25" t="s">
        <v>10</v>
      </c>
      <c r="Q85" s="25" t="s">
        <v>7</v>
      </c>
      <c r="R85" s="25" t="s">
        <v>7</v>
      </c>
      <c r="S85" s="25" t="s">
        <v>7</v>
      </c>
      <c r="T85" s="25" t="s">
        <v>7</v>
      </c>
      <c r="U85" s="25" t="s">
        <v>7</v>
      </c>
      <c r="V85" s="25" t="s">
        <v>7</v>
      </c>
      <c r="W85" s="25" t="s">
        <v>7</v>
      </c>
      <c r="X85" s="25" t="s">
        <v>10</v>
      </c>
      <c r="Y85" s="25" t="s">
        <v>10</v>
      </c>
      <c r="Z85" s="25" t="s">
        <v>10</v>
      </c>
      <c r="AA85" s="25" t="s">
        <v>7</v>
      </c>
      <c r="AB85" s="25" t="s">
        <v>7</v>
      </c>
      <c r="AC85" s="25" t="s">
        <v>10</v>
      </c>
      <c r="AD85" s="25" t="s">
        <v>10</v>
      </c>
      <c r="AE85" s="25" t="s">
        <v>7</v>
      </c>
      <c r="AF85" s="26" t="s">
        <v>10</v>
      </c>
      <c r="AG85" s="26" t="s">
        <v>10</v>
      </c>
      <c r="AH85" s="26" t="s">
        <v>10</v>
      </c>
      <c r="AI85" s="26" t="s">
        <v>7</v>
      </c>
      <c r="AJ85" s="26" t="s">
        <v>10</v>
      </c>
      <c r="AK85" s="26" t="s">
        <v>10</v>
      </c>
      <c r="AL85" s="26" t="s">
        <v>10</v>
      </c>
      <c r="AM85" s="26" t="s">
        <v>10</v>
      </c>
      <c r="AN85" s="26" t="s">
        <v>10</v>
      </c>
      <c r="AO85" s="26" t="s">
        <v>10</v>
      </c>
      <c r="AP85" s="45" t="s">
        <v>10</v>
      </c>
      <c r="AQ85" s="31" t="s">
        <v>10</v>
      </c>
      <c r="AR85" s="31" t="s">
        <v>10</v>
      </c>
      <c r="AS85" s="31" t="s">
        <v>10</v>
      </c>
      <c r="AT85" s="31" t="s">
        <v>7</v>
      </c>
      <c r="AU85" s="31" t="s">
        <v>7</v>
      </c>
      <c r="AV85" s="31" t="s">
        <v>7</v>
      </c>
      <c r="AW85" s="31" t="s">
        <v>7</v>
      </c>
      <c r="AX85" s="31" t="s">
        <v>7</v>
      </c>
      <c r="AY85" s="31" t="s">
        <v>7</v>
      </c>
      <c r="AZ85" s="31" t="s">
        <v>7</v>
      </c>
      <c r="BA85" s="31" t="s">
        <v>7</v>
      </c>
      <c r="BB85" s="31" t="s">
        <v>7</v>
      </c>
      <c r="BC85" s="31" t="s">
        <v>10</v>
      </c>
      <c r="BD85" s="31" t="s">
        <v>10</v>
      </c>
      <c r="BE85" s="31" t="s">
        <v>10</v>
      </c>
      <c r="BF85" s="46" t="s">
        <v>10</v>
      </c>
      <c r="BG85" s="53" t="s">
        <v>7</v>
      </c>
      <c r="BH85" s="50" t="s">
        <v>10</v>
      </c>
      <c r="BI85" s="50" t="s">
        <v>10</v>
      </c>
      <c r="BJ85" s="54" t="s">
        <v>10</v>
      </c>
      <c r="BK85" s="58" t="s">
        <v>7</v>
      </c>
      <c r="BL85" s="59" t="s">
        <v>7</v>
      </c>
      <c r="BM85" s="59" t="s">
        <v>7</v>
      </c>
      <c r="BN85" s="59" t="s">
        <v>7</v>
      </c>
      <c r="BO85" s="59" t="s">
        <v>7</v>
      </c>
      <c r="BP85" s="59" t="s">
        <v>7</v>
      </c>
      <c r="BQ85" s="59" t="s">
        <v>10</v>
      </c>
    </row>
    <row r="86" spans="2:73" ht="72" customHeight="1" thickBot="1" x14ac:dyDescent="0.3">
      <c r="B86" s="20" t="s">
        <v>258</v>
      </c>
      <c r="C86" s="7" t="s">
        <v>259</v>
      </c>
      <c r="D86" s="7" t="s">
        <v>18</v>
      </c>
      <c r="E86" s="8" t="s">
        <v>7</v>
      </c>
      <c r="F86" s="8"/>
      <c r="G86" s="8"/>
      <c r="H86" s="8"/>
      <c r="I86" s="220" t="s">
        <v>260</v>
      </c>
      <c r="J86" s="210" t="s">
        <v>97</v>
      </c>
      <c r="K86" s="223" t="s">
        <v>408</v>
      </c>
      <c r="L86" s="270" t="s">
        <v>261</v>
      </c>
      <c r="M86" s="27" t="s">
        <v>7</v>
      </c>
      <c r="N86" s="27" t="s">
        <v>7</v>
      </c>
      <c r="O86" s="27" t="s">
        <v>10</v>
      </c>
      <c r="P86" s="27" t="s">
        <v>10</v>
      </c>
      <c r="Q86" s="27" t="s">
        <v>7</v>
      </c>
      <c r="R86" s="27" t="s">
        <v>7</v>
      </c>
      <c r="S86" s="27" t="s">
        <v>7</v>
      </c>
      <c r="T86" s="27" t="s">
        <v>7</v>
      </c>
      <c r="U86" s="27" t="s">
        <v>7</v>
      </c>
      <c r="V86" s="27" t="s">
        <v>7</v>
      </c>
      <c r="W86" s="27" t="s">
        <v>7</v>
      </c>
      <c r="X86" s="27" t="s">
        <v>10</v>
      </c>
      <c r="Y86" s="27" t="s">
        <v>10</v>
      </c>
      <c r="Z86" s="27" t="s">
        <v>10</v>
      </c>
      <c r="AA86" s="27" t="s">
        <v>7</v>
      </c>
      <c r="AB86" s="27" t="s">
        <v>7</v>
      </c>
      <c r="AC86" s="27" t="s">
        <v>10</v>
      </c>
      <c r="AD86" s="27" t="s">
        <v>10</v>
      </c>
      <c r="AE86" s="27" t="s">
        <v>7</v>
      </c>
      <c r="AF86" s="27" t="s">
        <v>7</v>
      </c>
      <c r="AG86" s="27" t="s">
        <v>10</v>
      </c>
      <c r="AH86" s="26" t="s">
        <v>10</v>
      </c>
      <c r="AI86" s="26" t="s">
        <v>10</v>
      </c>
      <c r="AJ86" s="26" t="s">
        <v>10</v>
      </c>
      <c r="AK86" s="26" t="s">
        <v>10</v>
      </c>
      <c r="AL86" s="26" t="s">
        <v>10</v>
      </c>
      <c r="AM86" s="26" t="s">
        <v>10</v>
      </c>
      <c r="AN86" s="26" t="s">
        <v>10</v>
      </c>
      <c r="AO86" s="26" t="s">
        <v>10</v>
      </c>
      <c r="AP86" s="47" t="s">
        <v>10</v>
      </c>
      <c r="AQ86" s="31" t="s">
        <v>10</v>
      </c>
      <c r="AR86" s="31" t="s">
        <v>10</v>
      </c>
      <c r="AS86" s="31" t="s">
        <v>10</v>
      </c>
      <c r="AT86" s="31" t="s">
        <v>7</v>
      </c>
      <c r="AU86" s="31" t="s">
        <v>7</v>
      </c>
      <c r="AV86" s="31" t="s">
        <v>7</v>
      </c>
      <c r="AW86" s="31" t="s">
        <v>7</v>
      </c>
      <c r="AX86" s="31" t="s">
        <v>7</v>
      </c>
      <c r="AY86" s="31" t="s">
        <v>7</v>
      </c>
      <c r="AZ86" s="31" t="s">
        <v>7</v>
      </c>
      <c r="BA86" s="31" t="s">
        <v>10</v>
      </c>
      <c r="BB86" s="31" t="s">
        <v>7</v>
      </c>
      <c r="BC86" s="31" t="s">
        <v>10</v>
      </c>
      <c r="BD86" s="31" t="s">
        <v>10</v>
      </c>
      <c r="BE86" s="31" t="s">
        <v>10</v>
      </c>
      <c r="BF86" s="46" t="s">
        <v>10</v>
      </c>
      <c r="BG86" s="53" t="s">
        <v>7</v>
      </c>
      <c r="BH86" s="50" t="s">
        <v>10</v>
      </c>
      <c r="BI86" s="50" t="s">
        <v>10</v>
      </c>
      <c r="BJ86" s="54" t="s">
        <v>10</v>
      </c>
      <c r="BK86" s="58" t="s">
        <v>10</v>
      </c>
      <c r="BL86" s="59" t="s">
        <v>7</v>
      </c>
      <c r="BM86" s="59" t="s">
        <v>7</v>
      </c>
      <c r="BN86" s="59" t="s">
        <v>10</v>
      </c>
      <c r="BO86" s="59" t="s">
        <v>7</v>
      </c>
      <c r="BP86" s="59" t="s">
        <v>10</v>
      </c>
      <c r="BQ86" s="59" t="s">
        <v>10</v>
      </c>
    </row>
    <row r="87" spans="2:73" ht="72" customHeight="1" x14ac:dyDescent="0.25"/>
    <row r="88" spans="2:73" ht="15.75" thickBot="1" x14ac:dyDescent="0.3"/>
    <row r="89" spans="2:73" ht="60" customHeight="1" thickBot="1" x14ac:dyDescent="0.3">
      <c r="B89" t="s">
        <v>411</v>
      </c>
      <c r="M89" s="160" t="str">
        <f>M4</f>
        <v>#1 PET Bottles &amp; Jugs (Neck smaller than body)</v>
      </c>
      <c r="N89" s="161" t="str">
        <f t="shared" ref="N89:BM89" si="0">N4</f>
        <v>#1 PET Jars &amp; Rigid Containers</v>
      </c>
      <c r="O89" s="161" t="str">
        <f t="shared" si="0"/>
        <v>#1 PET Thermoforms (Clamshells)</v>
      </c>
      <c r="P89" s="161" t="str">
        <f t="shared" si="0"/>
        <v>#1 PET Cups</v>
      </c>
      <c r="Q89" s="161" t="str">
        <f t="shared" si="0"/>
        <v>#2 HDPE Bottles &amp; Jugs (Neck smaller than body)</v>
      </c>
      <c r="R89" s="161" t="str">
        <f t="shared" si="0"/>
        <v>#2 HDPE Jars &amp; Rigid Containers</v>
      </c>
      <c r="S89" s="161" t="str">
        <f t="shared" si="0"/>
        <v>#3 PVC Bottles</v>
      </c>
      <c r="T89" s="161" t="str">
        <f t="shared" si="0"/>
        <v>#3 PVC Jars &amp; Rigid Containers</v>
      </c>
      <c r="U89" s="161" t="str">
        <f t="shared" si="0"/>
        <v>#4 LDPE Bottles</v>
      </c>
      <c r="V89" s="161" t="str">
        <f t="shared" si="0"/>
        <v>#5 PP Bottles</v>
      </c>
      <c r="W89" s="161" t="str">
        <f t="shared" si="0"/>
        <v>#5 PP Jars &amp; Rigid Containers (including tubs)</v>
      </c>
      <c r="X89" s="161" t="str">
        <f t="shared" si="0"/>
        <v>#5 PP Cups (beverage)</v>
      </c>
      <c r="Y89" s="161" t="str">
        <f t="shared" si="0"/>
        <v>#5 PP Trays, Plates</v>
      </c>
      <c r="Z89" s="161" t="str">
        <f t="shared" si="0"/>
        <v>#5 PP or # 6 PS Beverage Pods</v>
      </c>
      <c r="AA89" s="161" t="str">
        <f t="shared" si="0"/>
        <v>#6 PS Bottles</v>
      </c>
      <c r="AB89" s="161" t="str">
        <f t="shared" si="0"/>
        <v>#6 PS Jars &amp; Rigid Containers</v>
      </c>
      <c r="AC89" s="161" t="str">
        <f t="shared" si="0"/>
        <v>#6 PS Cups</v>
      </c>
      <c r="AD89" s="161" t="str">
        <f t="shared" si="0"/>
        <v>#6 PS Trays, Plates</v>
      </c>
      <c r="AE89" s="161" t="str">
        <f t="shared" si="0"/>
        <v>#7 Other Bottles</v>
      </c>
      <c r="AF89" s="161" t="str">
        <f t="shared" si="0"/>
        <v>#7 Other Jars &amp; Rigid Containers</v>
      </c>
      <c r="AG89" s="161" t="str">
        <f t="shared" si="0"/>
        <v>Flexibles: Bags, Wraps, Film, Pouches</v>
      </c>
      <c r="AH89" s="161" t="str">
        <f t="shared" si="0"/>
        <v xml:space="preserve">Buckets </v>
      </c>
      <c r="AI89" s="161" t="str">
        <f t="shared" si="0"/>
        <v>Bulky Plastic (e.g. crates)</v>
      </c>
      <c r="AJ89" s="161" t="str">
        <f t="shared" si="0"/>
        <v>EPS Foam Blocks &amp; Shapes (e.g. Styrofoam™)</v>
      </c>
      <c r="AK89" s="161" t="str">
        <f t="shared" si="0"/>
        <v>EPS Foam Food Service &amp; Other Containers (e.g. Styrofoam™)</v>
      </c>
      <c r="AL89" s="161" t="str">
        <f t="shared" si="0"/>
        <v>Flower Pots</v>
      </c>
      <c r="AM89" s="161" t="str">
        <f t="shared" si="0"/>
        <v>Loose Lids</v>
      </c>
      <c r="AN89" s="161" t="str">
        <f t="shared" si="0"/>
        <v>Toys</v>
      </c>
      <c r="AO89" s="162" t="str">
        <f t="shared" si="0"/>
        <v>Utensils</v>
      </c>
      <c r="AP89" s="157" t="str">
        <f t="shared" si="0"/>
        <v>Asceptic Cartons</v>
      </c>
      <c r="AQ89" s="158" t="str">
        <f t="shared" si="0"/>
        <v xml:space="preserve">Cold Cups (e.g. paper fountain drink cup) </v>
      </c>
      <c r="AR89" s="158" t="str">
        <f t="shared" si="0"/>
        <v xml:space="preserve">Hard Cover Books </v>
      </c>
      <c r="AS89" s="158" t="str">
        <f t="shared" si="0"/>
        <v xml:space="preserve">Hot Cups (e.g. coffee cup) </v>
      </c>
      <c r="AT89" s="158" t="str">
        <f t="shared" si="0"/>
        <v>Mail</v>
      </c>
      <c r="AU89" s="158" t="str">
        <f t="shared" si="0"/>
        <v>Paper Mailing Pouches</v>
      </c>
      <c r="AV89" s="158" t="str">
        <f t="shared" si="0"/>
        <v>Kraft Bags</v>
      </c>
      <c r="AW89" s="158" t="str">
        <f t="shared" si="0"/>
        <v>Catalogs &amp; Magazines</v>
      </c>
      <c r="AX89" s="158" t="str">
        <f t="shared" si="0"/>
        <v>Newspaper</v>
      </c>
      <c r="AY89" s="158" t="str">
        <f t="shared" si="0"/>
        <v>OCC (old corrugated cardboard)</v>
      </c>
      <c r="AZ89" s="158" t="str">
        <f t="shared" si="0"/>
        <v>Office Paper</v>
      </c>
      <c r="BA89" s="158" t="str">
        <f t="shared" si="0"/>
        <v>Phone Books</v>
      </c>
      <c r="BB89" s="158" t="str">
        <f t="shared" si="0"/>
        <v>Paperboard Boxes (e.g. cereal, tissue)</v>
      </c>
      <c r="BC89" s="158" t="str">
        <f t="shared" si="0"/>
        <v>Pizza Boxes</v>
      </c>
      <c r="BD89" s="158" t="str">
        <f t="shared" si="0"/>
        <v>Shredded Paper</v>
      </c>
      <c r="BE89" s="158" t="str">
        <f t="shared" si="0"/>
        <v>Take-out Containers</v>
      </c>
      <c r="BF89" s="159" t="str">
        <f t="shared" si="0"/>
        <v xml:space="preserve">Tissue Paper </v>
      </c>
      <c r="BG89" s="154" t="str">
        <f t="shared" si="0"/>
        <v>Bottles and Jars</v>
      </c>
      <c r="BH89" s="155" t="str">
        <f t="shared" si="0"/>
        <v>Drinking Glass</v>
      </c>
      <c r="BI89" s="155" t="str">
        <f t="shared" si="0"/>
        <v>Ceramics (mugs, dishes, etc.)</v>
      </c>
      <c r="BJ89" s="156" t="str">
        <f t="shared" si="0"/>
        <v>Windows</v>
      </c>
      <c r="BK89" s="151" t="str">
        <f t="shared" si="0"/>
        <v xml:space="preserve">Aluminum Aerosol </v>
      </c>
      <c r="BL89" s="152" t="str">
        <f t="shared" si="0"/>
        <v>Aluminum Cans (e.g. food and beverage container)</v>
      </c>
      <c r="BM89" s="152" t="str">
        <f t="shared" si="0"/>
        <v>Aluminum Foil or Foil-like Container (e.g. pie plate)</v>
      </c>
      <c r="BN89" s="152" t="str">
        <f t="shared" ref="BN89:BQ89" si="1">BN4</f>
        <v>Steel Aerosol</v>
      </c>
      <c r="BO89" s="152" t="str">
        <f t="shared" si="1"/>
        <v>Steel/tin Cans</v>
      </c>
      <c r="BP89" s="152" t="str">
        <f t="shared" si="1"/>
        <v>Steel Pots and Pans</v>
      </c>
      <c r="BQ89" s="153" t="str">
        <f t="shared" si="1"/>
        <v>Steel Scrap Metal</v>
      </c>
    </row>
    <row r="90" spans="2:73" x14ac:dyDescent="0.25">
      <c r="B90" s="87" t="s">
        <v>412</v>
      </c>
      <c r="C90" s="88"/>
      <c r="D90" s="88"/>
      <c r="E90" s="88"/>
      <c r="F90" s="88"/>
      <c r="G90" s="88"/>
      <c r="H90" s="88"/>
      <c r="I90" s="88"/>
      <c r="J90" s="88"/>
      <c r="K90" s="88"/>
      <c r="L90" s="113"/>
      <c r="M90" s="119">
        <f>M91+M93</f>
        <v>76</v>
      </c>
      <c r="N90" s="109">
        <f t="shared" ref="N90:BK90" si="2">N91+N93</f>
        <v>76</v>
      </c>
      <c r="O90" s="109">
        <f t="shared" si="2"/>
        <v>76</v>
      </c>
      <c r="P90" s="109">
        <f t="shared" si="2"/>
        <v>75</v>
      </c>
      <c r="Q90" s="109">
        <f t="shared" si="2"/>
        <v>76</v>
      </c>
      <c r="R90" s="109">
        <f t="shared" si="2"/>
        <v>76</v>
      </c>
      <c r="S90" s="109">
        <f t="shared" si="2"/>
        <v>76</v>
      </c>
      <c r="T90" s="109">
        <f t="shared" si="2"/>
        <v>76</v>
      </c>
      <c r="U90" s="109">
        <f t="shared" si="2"/>
        <v>76</v>
      </c>
      <c r="V90" s="109">
        <f t="shared" si="2"/>
        <v>76</v>
      </c>
      <c r="W90" s="109">
        <f t="shared" si="2"/>
        <v>76</v>
      </c>
      <c r="X90" s="109">
        <f t="shared" si="2"/>
        <v>76</v>
      </c>
      <c r="Y90" s="109">
        <f t="shared" si="2"/>
        <v>75</v>
      </c>
      <c r="Z90" s="109">
        <f t="shared" si="2"/>
        <v>76</v>
      </c>
      <c r="AA90" s="109">
        <f t="shared" si="2"/>
        <v>76</v>
      </c>
      <c r="AB90" s="109">
        <f t="shared" si="2"/>
        <v>76</v>
      </c>
      <c r="AC90" s="109">
        <f t="shared" si="2"/>
        <v>76</v>
      </c>
      <c r="AD90" s="109">
        <f t="shared" si="2"/>
        <v>76</v>
      </c>
      <c r="AE90" s="109">
        <f t="shared" si="2"/>
        <v>76</v>
      </c>
      <c r="AF90" s="109">
        <f t="shared" si="2"/>
        <v>76</v>
      </c>
      <c r="AG90" s="109">
        <f t="shared" si="2"/>
        <v>76</v>
      </c>
      <c r="AH90" s="109">
        <f t="shared" si="2"/>
        <v>76</v>
      </c>
      <c r="AI90" s="109">
        <f t="shared" si="2"/>
        <v>76</v>
      </c>
      <c r="AJ90" s="109">
        <f t="shared" si="2"/>
        <v>76</v>
      </c>
      <c r="AK90" s="109">
        <f t="shared" si="2"/>
        <v>76</v>
      </c>
      <c r="AL90" s="109">
        <f t="shared" si="2"/>
        <v>76</v>
      </c>
      <c r="AM90" s="109">
        <f t="shared" si="2"/>
        <v>76</v>
      </c>
      <c r="AN90" s="109">
        <f t="shared" si="2"/>
        <v>76</v>
      </c>
      <c r="AO90" s="120">
        <f t="shared" si="2"/>
        <v>76</v>
      </c>
      <c r="AP90" s="127">
        <f t="shared" si="2"/>
        <v>76</v>
      </c>
      <c r="AQ90" s="105">
        <f t="shared" si="2"/>
        <v>76</v>
      </c>
      <c r="AR90" s="105">
        <f t="shared" si="2"/>
        <v>76</v>
      </c>
      <c r="AS90" s="105">
        <f t="shared" si="2"/>
        <v>76</v>
      </c>
      <c r="AT90" s="105">
        <f t="shared" si="2"/>
        <v>76</v>
      </c>
      <c r="AU90" s="105">
        <f t="shared" si="2"/>
        <v>74</v>
      </c>
      <c r="AV90" s="105">
        <f t="shared" si="2"/>
        <v>75</v>
      </c>
      <c r="AW90" s="105">
        <f t="shared" si="2"/>
        <v>76</v>
      </c>
      <c r="AX90" s="105">
        <f t="shared" si="2"/>
        <v>76</v>
      </c>
      <c r="AY90" s="105">
        <f t="shared" si="2"/>
        <v>76</v>
      </c>
      <c r="AZ90" s="105">
        <f t="shared" si="2"/>
        <v>76</v>
      </c>
      <c r="BA90" s="105">
        <f t="shared" si="2"/>
        <v>76</v>
      </c>
      <c r="BB90" s="105">
        <f t="shared" si="2"/>
        <v>76</v>
      </c>
      <c r="BC90" s="105">
        <f t="shared" si="2"/>
        <v>76</v>
      </c>
      <c r="BD90" s="105">
        <f t="shared" si="2"/>
        <v>76</v>
      </c>
      <c r="BE90" s="105">
        <f t="shared" si="2"/>
        <v>76</v>
      </c>
      <c r="BF90" s="128">
        <f t="shared" si="2"/>
        <v>76</v>
      </c>
      <c r="BG90" s="135">
        <f t="shared" si="2"/>
        <v>76</v>
      </c>
      <c r="BH90" s="101">
        <f t="shared" si="2"/>
        <v>76</v>
      </c>
      <c r="BI90" s="101">
        <f t="shared" si="2"/>
        <v>76</v>
      </c>
      <c r="BJ90" s="136">
        <f t="shared" si="2"/>
        <v>76</v>
      </c>
      <c r="BK90" s="143">
        <f t="shared" si="2"/>
        <v>75</v>
      </c>
      <c r="BL90" s="97">
        <f t="shared" ref="BL90:BQ90" si="3">BL91+BL93</f>
        <v>76</v>
      </c>
      <c r="BM90" s="97">
        <f t="shared" si="3"/>
        <v>76</v>
      </c>
      <c r="BN90" s="97">
        <f t="shared" si="3"/>
        <v>76</v>
      </c>
      <c r="BO90" s="97">
        <f t="shared" si="3"/>
        <v>76</v>
      </c>
      <c r="BP90" s="97">
        <f t="shared" si="3"/>
        <v>76</v>
      </c>
      <c r="BQ90" s="144">
        <f t="shared" si="3"/>
        <v>75</v>
      </c>
      <c r="BR90" s="94"/>
      <c r="BS90" s="94"/>
      <c r="BT90" s="94"/>
      <c r="BU90" s="94"/>
    </row>
    <row r="91" spans="2:73" ht="24.6" customHeight="1" x14ac:dyDescent="0.25">
      <c r="B91" s="89" t="s">
        <v>7</v>
      </c>
      <c r="C91" s="85"/>
      <c r="D91" s="85"/>
      <c r="E91" s="85"/>
      <c r="F91" s="85"/>
      <c r="G91" s="85"/>
      <c r="H91" s="85"/>
      <c r="I91" s="85"/>
      <c r="J91" s="85"/>
      <c r="K91" s="85"/>
      <c r="L91" s="114"/>
      <c r="M91" s="121">
        <f>COUNTIF('MRF Survey'!M5:M86,"Yes")</f>
        <v>76</v>
      </c>
      <c r="N91" s="110">
        <f>COUNTIF('MRF Survey'!N5:N86,"Yes")</f>
        <v>50</v>
      </c>
      <c r="O91" s="110">
        <f>COUNTIF('MRF Survey'!O5:O86,"Yes")</f>
        <v>19</v>
      </c>
      <c r="P91" s="110">
        <f>COUNTIF('MRF Survey'!P5:P86,"Yes")</f>
        <v>14</v>
      </c>
      <c r="Q91" s="110">
        <f>COUNTIF('MRF Survey'!Q5:Q86,"Yes")</f>
        <v>76</v>
      </c>
      <c r="R91" s="110">
        <f>COUNTIF('MRF Survey'!R5:R86,"Yes")</f>
        <v>50</v>
      </c>
      <c r="S91" s="110">
        <f>COUNTIF('MRF Survey'!S5:S86,"Yes")</f>
        <v>61</v>
      </c>
      <c r="T91" s="110">
        <f>COUNTIF('MRF Survey'!T5:T86,"Yes")</f>
        <v>44</v>
      </c>
      <c r="U91" s="110">
        <f>COUNTIF('MRF Survey'!U5:U86,"Yes")</f>
        <v>62</v>
      </c>
      <c r="V91" s="110">
        <f>COUNTIF('MRF Survey'!V5:V86,"Yes")</f>
        <v>59</v>
      </c>
      <c r="W91" s="110">
        <f>COUNTIF('MRF Survey'!W5:W86,"Yes")</f>
        <v>54</v>
      </c>
      <c r="X91" s="110">
        <f>COUNTIF('MRF Survey'!X5:X86,"Yes")</f>
        <v>13</v>
      </c>
      <c r="Y91" s="110">
        <f>COUNTIF('MRF Survey'!Y5:Y86,"Yes")</f>
        <v>19</v>
      </c>
      <c r="Z91" s="110">
        <f>COUNTIF('MRF Survey'!Z5:Z86,"Yes")</f>
        <v>1</v>
      </c>
      <c r="AA91" s="110">
        <f>COUNTIF('MRF Survey'!AA5:AA86,"Yes")</f>
        <v>61</v>
      </c>
      <c r="AB91" s="110">
        <f>COUNTIF('MRF Survey'!AB5:AB86,"Yes")</f>
        <v>42</v>
      </c>
      <c r="AC91" s="110">
        <f>COUNTIF('MRF Survey'!AC5:AC86,"Yes")</f>
        <v>10</v>
      </c>
      <c r="AD91" s="110">
        <f>COUNTIF('MRF Survey'!AD5:AD86,"Yes")</f>
        <v>17</v>
      </c>
      <c r="AE91" s="110">
        <f>COUNTIF('MRF Survey'!AE5:AE86,"Yes")</f>
        <v>62</v>
      </c>
      <c r="AF91" s="110">
        <f>COUNTIF('MRF Survey'!AF5:AF86,"Yes")</f>
        <v>44</v>
      </c>
      <c r="AG91" s="110">
        <f>COUNTIF('MRF Survey'!AG5:AG86,"Yes")</f>
        <v>8</v>
      </c>
      <c r="AH91" s="110">
        <f>COUNTIF('MRF Survey'!AH5:AH86,"Yes")</f>
        <v>15</v>
      </c>
      <c r="AI91" s="110">
        <f>COUNTIF('MRF Survey'!AI5:AI86,"Yes")</f>
        <v>14</v>
      </c>
      <c r="AJ91" s="110">
        <f>COUNTIF('MRF Survey'!AJ5:AJ86,"Yes")</f>
        <v>5</v>
      </c>
      <c r="AK91" s="110">
        <f>COUNTIF('MRF Survey'!AK5:AK86,"Yes")</f>
        <v>7</v>
      </c>
      <c r="AL91" s="110">
        <f>COUNTIF('MRF Survey'!AL5:AL86,"Yes")</f>
        <v>10</v>
      </c>
      <c r="AM91" s="110">
        <f>COUNTIF('MRF Survey'!AM5:AM86,"Yes")</f>
        <v>7</v>
      </c>
      <c r="AN91" s="110">
        <f>COUNTIF('MRF Survey'!AN5:AN86,"Yes")</f>
        <v>11</v>
      </c>
      <c r="AO91" s="122">
        <f>COUNTIF('MRF Survey'!AO5:AO86,"Yes")</f>
        <v>2</v>
      </c>
      <c r="AP91" s="129">
        <f>COUNTIF('MRF Survey'!AP5:AP86,"Yes")</f>
        <v>41</v>
      </c>
      <c r="AQ91" s="106">
        <f>COUNTIF('MRF Survey'!AQ5:AQ86,"Yes")</f>
        <v>1</v>
      </c>
      <c r="AR91" s="106">
        <f>COUNTIF('MRF Survey'!AR5:AR86,"Yes")</f>
        <v>13</v>
      </c>
      <c r="AS91" s="106">
        <f>COUNTIF('MRF Survey'!AS5:AS86,"Yes")</f>
        <v>1</v>
      </c>
      <c r="AT91" s="106">
        <f>COUNTIF('MRF Survey'!AT5:AT86,"Yes")</f>
        <v>76</v>
      </c>
      <c r="AU91" s="106">
        <f>COUNTIF('MRF Survey'!AU5:AU86,"Yes")</f>
        <v>74</v>
      </c>
      <c r="AV91" s="106">
        <f>COUNTIF('MRF Survey'!AV5:AV86,"Yes")</f>
        <v>75</v>
      </c>
      <c r="AW91" s="106">
        <f>COUNTIF('MRF Survey'!AW5:AW86,"Yes")</f>
        <v>74</v>
      </c>
      <c r="AX91" s="106">
        <f>COUNTIF('MRF Survey'!AX5:AX86,"Yes")</f>
        <v>76</v>
      </c>
      <c r="AY91" s="106">
        <f>COUNTIF('MRF Survey'!AY5:AY86,"Yes")</f>
        <v>76</v>
      </c>
      <c r="AZ91" s="106">
        <f>COUNTIF('MRF Survey'!AZ5:AZ86,"Yes")</f>
        <v>76</v>
      </c>
      <c r="BA91" s="106">
        <f>COUNTIF('MRF Survey'!BA5:BA86,"Yes")</f>
        <v>50</v>
      </c>
      <c r="BB91" s="106">
        <f>COUNTIF('MRF Survey'!BB5:BB86,"Yes")</f>
        <v>75</v>
      </c>
      <c r="BC91" s="106">
        <f>COUNTIF('MRF Survey'!BC5:BC86,"Yes")</f>
        <v>5</v>
      </c>
      <c r="BD91" s="106">
        <f>COUNTIF('MRF Survey'!BD5:BD86,"Yes")</f>
        <v>27</v>
      </c>
      <c r="BE91" s="106">
        <f>COUNTIF('MRF Survey'!BE5:BE86,"Yes")</f>
        <v>4</v>
      </c>
      <c r="BF91" s="130">
        <f>COUNTIF('MRF Survey'!BF5:BF86,"Yes")</f>
        <v>3</v>
      </c>
      <c r="BG91" s="137">
        <f>COUNTIF('MRF Survey'!BG5:BG86,"Yes")</f>
        <v>76</v>
      </c>
      <c r="BH91" s="102">
        <f>COUNTIF('MRF Survey'!BH5:BH86,"Yes")</f>
        <v>0</v>
      </c>
      <c r="BI91" s="102">
        <f>COUNTIF('MRF Survey'!BI5:BI86,"Yes")</f>
        <v>0</v>
      </c>
      <c r="BJ91" s="138">
        <f>COUNTIF('MRF Survey'!BJ5:BJ86,"Yes")</f>
        <v>0</v>
      </c>
      <c r="BK91" s="145">
        <f>COUNTIF('MRF Survey'!BK5:BK86,"Yes")</f>
        <v>33</v>
      </c>
      <c r="BL91" s="98">
        <f>COUNTIF('MRF Survey'!BL5:BL86,"Yes")</f>
        <v>76</v>
      </c>
      <c r="BM91" s="98">
        <f>COUNTIF('MRF Survey'!BM5:BM86,"Yes")</f>
        <v>50</v>
      </c>
      <c r="BN91" s="98">
        <f>COUNTIF('MRF Survey'!BN5:BN86,"Yes")</f>
        <v>33</v>
      </c>
      <c r="BO91" s="98">
        <f>COUNTIF('MRF Survey'!BO5:BO86,"Yes")</f>
        <v>75</v>
      </c>
      <c r="BP91" s="98">
        <f>COUNTIF('MRF Survey'!BP5:BP86,"Yes")</f>
        <v>9</v>
      </c>
      <c r="BQ91" s="146">
        <f>COUNTIF('MRF Survey'!BQ5:BQ86,"Yes")</f>
        <v>15</v>
      </c>
      <c r="BR91" s="94"/>
      <c r="BS91" s="94"/>
      <c r="BT91" s="94"/>
      <c r="BU91" s="94"/>
    </row>
    <row r="92" spans="2:73" ht="24.6" customHeight="1" x14ac:dyDescent="0.25">
      <c r="B92" s="89" t="s">
        <v>413</v>
      </c>
      <c r="C92" s="85"/>
      <c r="D92" s="85"/>
      <c r="E92" s="85"/>
      <c r="F92" s="85"/>
      <c r="G92" s="85"/>
      <c r="H92" s="85"/>
      <c r="I92" s="85"/>
      <c r="J92" s="85"/>
      <c r="K92" s="85"/>
      <c r="L92" s="114"/>
      <c r="M92" s="123">
        <f>M91/M90</f>
        <v>1</v>
      </c>
      <c r="N92" s="111">
        <f t="shared" ref="N92:BK92" si="4">N91/N90</f>
        <v>0.65789473684210531</v>
      </c>
      <c r="O92" s="111">
        <f t="shared" si="4"/>
        <v>0.25</v>
      </c>
      <c r="P92" s="111">
        <f t="shared" si="4"/>
        <v>0.18666666666666668</v>
      </c>
      <c r="Q92" s="111">
        <f t="shared" si="4"/>
        <v>1</v>
      </c>
      <c r="R92" s="111">
        <f t="shared" si="4"/>
        <v>0.65789473684210531</v>
      </c>
      <c r="S92" s="111">
        <f t="shared" si="4"/>
        <v>0.80263157894736847</v>
      </c>
      <c r="T92" s="111">
        <f t="shared" si="4"/>
        <v>0.57894736842105265</v>
      </c>
      <c r="U92" s="111">
        <f t="shared" si="4"/>
        <v>0.81578947368421051</v>
      </c>
      <c r="V92" s="111">
        <f t="shared" si="4"/>
        <v>0.77631578947368418</v>
      </c>
      <c r="W92" s="111">
        <f t="shared" si="4"/>
        <v>0.71052631578947367</v>
      </c>
      <c r="X92" s="111">
        <f t="shared" si="4"/>
        <v>0.17105263157894737</v>
      </c>
      <c r="Y92" s="111">
        <f t="shared" si="4"/>
        <v>0.25333333333333335</v>
      </c>
      <c r="Z92" s="111">
        <f t="shared" si="4"/>
        <v>1.3157894736842105E-2</v>
      </c>
      <c r="AA92" s="111">
        <f t="shared" si="4"/>
        <v>0.80263157894736847</v>
      </c>
      <c r="AB92" s="111">
        <f t="shared" si="4"/>
        <v>0.55263157894736847</v>
      </c>
      <c r="AC92" s="111">
        <f t="shared" si="4"/>
        <v>0.13157894736842105</v>
      </c>
      <c r="AD92" s="111">
        <f t="shared" si="4"/>
        <v>0.22368421052631579</v>
      </c>
      <c r="AE92" s="111">
        <f t="shared" si="4"/>
        <v>0.81578947368421051</v>
      </c>
      <c r="AF92" s="111">
        <f t="shared" si="4"/>
        <v>0.57894736842105265</v>
      </c>
      <c r="AG92" s="111">
        <f t="shared" si="4"/>
        <v>0.10526315789473684</v>
      </c>
      <c r="AH92" s="111">
        <f t="shared" si="4"/>
        <v>0.19736842105263158</v>
      </c>
      <c r="AI92" s="111">
        <f t="shared" si="4"/>
        <v>0.18421052631578946</v>
      </c>
      <c r="AJ92" s="111">
        <f t="shared" si="4"/>
        <v>6.5789473684210523E-2</v>
      </c>
      <c r="AK92" s="111">
        <f t="shared" si="4"/>
        <v>9.2105263157894732E-2</v>
      </c>
      <c r="AL92" s="111">
        <f t="shared" si="4"/>
        <v>0.13157894736842105</v>
      </c>
      <c r="AM92" s="111">
        <f t="shared" si="4"/>
        <v>9.2105263157894732E-2</v>
      </c>
      <c r="AN92" s="111">
        <f t="shared" si="4"/>
        <v>0.14473684210526316</v>
      </c>
      <c r="AO92" s="124">
        <f t="shared" si="4"/>
        <v>2.6315789473684209E-2</v>
      </c>
      <c r="AP92" s="131">
        <f t="shared" si="4"/>
        <v>0.53947368421052633</v>
      </c>
      <c r="AQ92" s="107">
        <f t="shared" si="4"/>
        <v>1.3157894736842105E-2</v>
      </c>
      <c r="AR92" s="107">
        <f t="shared" si="4"/>
        <v>0.17105263157894737</v>
      </c>
      <c r="AS92" s="107">
        <f t="shared" si="4"/>
        <v>1.3157894736842105E-2</v>
      </c>
      <c r="AT92" s="107">
        <f t="shared" si="4"/>
        <v>1</v>
      </c>
      <c r="AU92" s="107">
        <f t="shared" si="4"/>
        <v>1</v>
      </c>
      <c r="AV92" s="107">
        <f t="shared" si="4"/>
        <v>1</v>
      </c>
      <c r="AW92" s="107">
        <f t="shared" si="4"/>
        <v>0.97368421052631582</v>
      </c>
      <c r="AX92" s="107">
        <f t="shared" si="4"/>
        <v>1</v>
      </c>
      <c r="AY92" s="107">
        <f t="shared" si="4"/>
        <v>1</v>
      </c>
      <c r="AZ92" s="107">
        <f t="shared" si="4"/>
        <v>1</v>
      </c>
      <c r="BA92" s="107">
        <f t="shared" si="4"/>
        <v>0.65789473684210531</v>
      </c>
      <c r="BB92" s="107">
        <f t="shared" si="4"/>
        <v>0.98684210526315785</v>
      </c>
      <c r="BC92" s="107">
        <f t="shared" si="4"/>
        <v>6.5789473684210523E-2</v>
      </c>
      <c r="BD92" s="107">
        <f t="shared" si="4"/>
        <v>0.35526315789473684</v>
      </c>
      <c r="BE92" s="107">
        <f t="shared" si="4"/>
        <v>5.2631578947368418E-2</v>
      </c>
      <c r="BF92" s="132">
        <f t="shared" si="4"/>
        <v>3.9473684210526314E-2</v>
      </c>
      <c r="BG92" s="139">
        <f t="shared" si="4"/>
        <v>1</v>
      </c>
      <c r="BH92" s="103">
        <f t="shared" si="4"/>
        <v>0</v>
      </c>
      <c r="BI92" s="103">
        <f t="shared" si="4"/>
        <v>0</v>
      </c>
      <c r="BJ92" s="140">
        <f t="shared" si="4"/>
        <v>0</v>
      </c>
      <c r="BK92" s="147">
        <f t="shared" si="4"/>
        <v>0.44</v>
      </c>
      <c r="BL92" s="99">
        <f t="shared" ref="BL92:BQ92" si="5">BL91/BL90</f>
        <v>1</v>
      </c>
      <c r="BM92" s="99">
        <f t="shared" si="5"/>
        <v>0.65789473684210531</v>
      </c>
      <c r="BN92" s="99">
        <f t="shared" si="5"/>
        <v>0.43421052631578949</v>
      </c>
      <c r="BO92" s="99">
        <f t="shared" si="5"/>
        <v>0.98684210526315785</v>
      </c>
      <c r="BP92" s="99">
        <f t="shared" si="5"/>
        <v>0.11842105263157894</v>
      </c>
      <c r="BQ92" s="148">
        <f t="shared" si="5"/>
        <v>0.2</v>
      </c>
      <c r="BR92" s="94"/>
      <c r="BS92" s="94"/>
      <c r="BT92" s="94"/>
      <c r="BU92" s="94"/>
    </row>
    <row r="93" spans="2:73" ht="22.5" customHeight="1" thickBot="1" x14ac:dyDescent="0.3">
      <c r="B93" s="90" t="s">
        <v>10</v>
      </c>
      <c r="C93" s="91"/>
      <c r="D93" s="91"/>
      <c r="E93" s="91"/>
      <c r="F93" s="91"/>
      <c r="G93" s="91"/>
      <c r="H93" s="91"/>
      <c r="I93" s="91"/>
      <c r="J93" s="91"/>
      <c r="K93" s="91"/>
      <c r="L93" s="115"/>
      <c r="M93" s="125">
        <f>COUNTIF('MRF Survey'!M5:M86,"No")</f>
        <v>0</v>
      </c>
      <c r="N93" s="112">
        <f>COUNTIF('MRF Survey'!N5:N86,"No")</f>
        <v>26</v>
      </c>
      <c r="O93" s="112">
        <f>COUNTIF('MRF Survey'!O5:O86,"No")</f>
        <v>57</v>
      </c>
      <c r="P93" s="112">
        <f>COUNTIF('MRF Survey'!P5:P86,"No")</f>
        <v>61</v>
      </c>
      <c r="Q93" s="112">
        <f>COUNTIF('MRF Survey'!Q5:Q86,"No")</f>
        <v>0</v>
      </c>
      <c r="R93" s="112">
        <f>COUNTIF('MRF Survey'!R5:R86,"No")</f>
        <v>26</v>
      </c>
      <c r="S93" s="112">
        <f>COUNTIF('MRF Survey'!S5:S86,"No")</f>
        <v>15</v>
      </c>
      <c r="T93" s="112">
        <f>COUNTIF('MRF Survey'!T5:T86,"No")</f>
        <v>32</v>
      </c>
      <c r="U93" s="112">
        <f>COUNTIF('MRF Survey'!U5:U86,"No")</f>
        <v>14</v>
      </c>
      <c r="V93" s="112">
        <f>COUNTIF('MRF Survey'!V5:V86,"No")</f>
        <v>17</v>
      </c>
      <c r="W93" s="112">
        <f>COUNTIF('MRF Survey'!W5:W86,"No")</f>
        <v>22</v>
      </c>
      <c r="X93" s="112">
        <f>COUNTIF('MRF Survey'!X5:X86,"No")</f>
        <v>63</v>
      </c>
      <c r="Y93" s="112">
        <f>COUNTIF('MRF Survey'!Y5:Y86,"No")</f>
        <v>56</v>
      </c>
      <c r="Z93" s="112">
        <f>COUNTIF('MRF Survey'!Z5:Z86,"No")</f>
        <v>75</v>
      </c>
      <c r="AA93" s="112">
        <f>COUNTIF('MRF Survey'!AA5:AA86,"No")</f>
        <v>15</v>
      </c>
      <c r="AB93" s="112">
        <f>COUNTIF('MRF Survey'!AB5:AB86,"No")</f>
        <v>34</v>
      </c>
      <c r="AC93" s="112">
        <f>COUNTIF('MRF Survey'!AC5:AC86,"No")</f>
        <v>66</v>
      </c>
      <c r="AD93" s="112">
        <f>COUNTIF('MRF Survey'!AD5:AD86,"No")</f>
        <v>59</v>
      </c>
      <c r="AE93" s="112">
        <f>COUNTIF('MRF Survey'!AE5:AE86,"No")</f>
        <v>14</v>
      </c>
      <c r="AF93" s="112">
        <f>COUNTIF('MRF Survey'!AF5:AF86,"No")</f>
        <v>32</v>
      </c>
      <c r="AG93" s="112">
        <f>COUNTIF('MRF Survey'!AG5:AG86,"No")</f>
        <v>68</v>
      </c>
      <c r="AH93" s="112">
        <f>COUNTIF('MRF Survey'!AH5:AH86,"No")</f>
        <v>61</v>
      </c>
      <c r="AI93" s="112">
        <f>COUNTIF('MRF Survey'!AI5:AI86,"No")</f>
        <v>62</v>
      </c>
      <c r="AJ93" s="112">
        <f>COUNTIF('MRF Survey'!AJ5:AJ86,"No")</f>
        <v>71</v>
      </c>
      <c r="AK93" s="112">
        <f>COUNTIF('MRF Survey'!AK5:AK86,"No")</f>
        <v>69</v>
      </c>
      <c r="AL93" s="112">
        <f>COUNTIF('MRF Survey'!AL5:AL86,"No")</f>
        <v>66</v>
      </c>
      <c r="AM93" s="112">
        <f>COUNTIF('MRF Survey'!AM5:AM86,"No")</f>
        <v>69</v>
      </c>
      <c r="AN93" s="112">
        <f>COUNTIF('MRF Survey'!AN5:AN86,"No")</f>
        <v>65</v>
      </c>
      <c r="AO93" s="126">
        <f>COUNTIF('MRF Survey'!AO5:AO86,"No")</f>
        <v>74</v>
      </c>
      <c r="AP93" s="133">
        <f>COUNTIF('MRF Survey'!AP5:AP86,"No")</f>
        <v>35</v>
      </c>
      <c r="AQ93" s="108">
        <f>COUNTIF('MRF Survey'!AQ5:AQ86,"No")</f>
        <v>75</v>
      </c>
      <c r="AR93" s="108">
        <f>COUNTIF('MRF Survey'!AR5:AR86,"No")</f>
        <v>63</v>
      </c>
      <c r="AS93" s="108">
        <f>COUNTIF('MRF Survey'!AS5:AS86,"No")</f>
        <v>75</v>
      </c>
      <c r="AT93" s="108">
        <f>COUNTIF('MRF Survey'!AT5:AT86,"No")</f>
        <v>0</v>
      </c>
      <c r="AU93" s="108">
        <f>COUNTIF('MRF Survey'!AU5:AU86,"No")</f>
        <v>0</v>
      </c>
      <c r="AV93" s="108">
        <f>COUNTIF('MRF Survey'!AV5:AV86,"No")</f>
        <v>0</v>
      </c>
      <c r="AW93" s="108">
        <f>COUNTIF('MRF Survey'!AW5:AW86,"No")</f>
        <v>2</v>
      </c>
      <c r="AX93" s="108">
        <f>COUNTIF('MRF Survey'!AX5:AX86,"No")</f>
        <v>0</v>
      </c>
      <c r="AY93" s="108">
        <f>COUNTIF('MRF Survey'!AY5:AY86,"No")</f>
        <v>0</v>
      </c>
      <c r="AZ93" s="108">
        <f>COUNTIF('MRF Survey'!AZ5:AZ86,"No")</f>
        <v>0</v>
      </c>
      <c r="BA93" s="108">
        <f>COUNTIF('MRF Survey'!BA5:BA86,"No")</f>
        <v>26</v>
      </c>
      <c r="BB93" s="108">
        <f>COUNTIF('MRF Survey'!BB5:BB86,"No")</f>
        <v>1</v>
      </c>
      <c r="BC93" s="108">
        <f>COUNTIF('MRF Survey'!BC5:BC86,"No")</f>
        <v>71</v>
      </c>
      <c r="BD93" s="108">
        <f>COUNTIF('MRF Survey'!BD5:BD86,"No")</f>
        <v>49</v>
      </c>
      <c r="BE93" s="108">
        <f>COUNTIF('MRF Survey'!BE5:BE86,"No")</f>
        <v>72</v>
      </c>
      <c r="BF93" s="134">
        <f>COUNTIF('MRF Survey'!BF5:BF86,"No")</f>
        <v>73</v>
      </c>
      <c r="BG93" s="141">
        <f>COUNTIF('MRF Survey'!BG5:BG86,"No")</f>
        <v>0</v>
      </c>
      <c r="BH93" s="104">
        <f>COUNTIF('MRF Survey'!BH5:BH86,"No")</f>
        <v>76</v>
      </c>
      <c r="BI93" s="104">
        <f>COUNTIF('MRF Survey'!BI5:BI86,"No")</f>
        <v>76</v>
      </c>
      <c r="BJ93" s="142">
        <f>COUNTIF('MRF Survey'!BJ5:BJ86,"No")</f>
        <v>76</v>
      </c>
      <c r="BK93" s="149">
        <f>COUNTIF('MRF Survey'!BK5:BK86,"No")</f>
        <v>42</v>
      </c>
      <c r="BL93" s="100">
        <f>COUNTIF('MRF Survey'!BL5:BL86,"No")</f>
        <v>0</v>
      </c>
      <c r="BM93" s="100">
        <f>COUNTIF('MRF Survey'!BM5:BM86,"No")</f>
        <v>26</v>
      </c>
      <c r="BN93" s="100">
        <f>COUNTIF('MRF Survey'!BN5:BN86,"No")</f>
        <v>43</v>
      </c>
      <c r="BO93" s="100">
        <f>COUNTIF('MRF Survey'!BO5:BO86,"No")</f>
        <v>1</v>
      </c>
      <c r="BP93" s="100">
        <f>COUNTIF('MRF Survey'!BP5:BP86,"No")</f>
        <v>67</v>
      </c>
      <c r="BQ93" s="150">
        <f>COUNTIF('MRF Survey'!BQ5:BQ86,"No")</f>
        <v>60</v>
      </c>
      <c r="BR93" s="94"/>
      <c r="BS93" s="94"/>
      <c r="BT93" s="94"/>
      <c r="BU93" s="94"/>
    </row>
    <row r="94" spans="2:73" x14ac:dyDescent="0.25">
      <c r="BR94" s="94"/>
      <c r="BS94" s="94"/>
      <c r="BT94" s="94"/>
      <c r="BU94" s="94"/>
    </row>
    <row r="95" spans="2:73" x14ac:dyDescent="0.25">
      <c r="BR95" s="94"/>
      <c r="BS95" s="94"/>
      <c r="BT95" s="94"/>
      <c r="BU95" s="94"/>
    </row>
    <row r="96" spans="2:73" x14ac:dyDescent="0.25">
      <c r="BR96" s="94"/>
      <c r="BS96" s="94"/>
      <c r="BT96" s="94"/>
      <c r="BU96" s="94"/>
    </row>
    <row r="97" spans="70:73" x14ac:dyDescent="0.25">
      <c r="BR97" s="94"/>
      <c r="BS97" s="94"/>
      <c r="BT97" s="94"/>
      <c r="BU97" s="94"/>
    </row>
  </sheetData>
  <sheetProtection algorithmName="SHA-512" hashValue="a95knwpmqGYBNM/sE7jkAD1c79nvph6TYX2o3f2RBzpu5qLTfpI55EzVbrnXeaxs3bE71OJdZzWczwLeI6VkvQ==" saltValue="918Z8tiFop4rtm4ndB+cKA==" spinCount="100000" sheet="1" objects="1" scenarios="1" selectLockedCells="1" selectUnlockedCells="1"/>
  <autoFilter ref="B4:BQ86">
    <sortState ref="B5:BQ86">
      <sortCondition ref="B4:B86"/>
    </sortState>
  </autoFilter>
  <sortState ref="B5:BQ86">
    <sortCondition descending="1" ref="K69"/>
  </sortState>
  <mergeCells count="5">
    <mergeCell ref="BG3:BJ3"/>
    <mergeCell ref="BK3:BQ3"/>
    <mergeCell ref="B1:AO1"/>
    <mergeCell ref="L3:AO3"/>
    <mergeCell ref="AP3:BF3"/>
  </mergeCells>
  <conditionalFormatting sqref="BA53 BK53:BQ53 AP53">
    <cfRule type="expression" dxfId="27" priority="48">
      <formula>"No"</formula>
    </cfRule>
  </conditionalFormatting>
  <conditionalFormatting sqref="BA79">
    <cfRule type="expression" dxfId="26" priority="8">
      <formula>"No"</formula>
    </cfRule>
  </conditionalFormatting>
  <conditionalFormatting sqref="BA55">
    <cfRule type="expression" dxfId="25" priority="29">
      <formula>"No"</formula>
    </cfRule>
  </conditionalFormatting>
  <conditionalFormatting sqref="BA56">
    <cfRule type="expression" dxfId="24" priority="28">
      <formula>"No"</formula>
    </cfRule>
  </conditionalFormatting>
  <conditionalFormatting sqref="BA57">
    <cfRule type="expression" dxfId="23" priority="27">
      <formula>"No"</formula>
    </cfRule>
  </conditionalFormatting>
  <conditionalFormatting sqref="BA58">
    <cfRule type="expression" dxfId="22" priority="25">
      <formula>"No"</formula>
    </cfRule>
  </conditionalFormatting>
  <conditionalFormatting sqref="BA59">
    <cfRule type="expression" dxfId="21" priority="24">
      <formula>"No"</formula>
    </cfRule>
  </conditionalFormatting>
  <conditionalFormatting sqref="BA61">
    <cfRule type="expression" dxfId="20" priority="23">
      <formula>"No"</formula>
    </cfRule>
  </conditionalFormatting>
  <conditionalFormatting sqref="BA62">
    <cfRule type="expression" dxfId="19" priority="22">
      <formula>"No"</formula>
    </cfRule>
  </conditionalFormatting>
  <conditionalFormatting sqref="BA63">
    <cfRule type="expression" dxfId="18" priority="21">
      <formula>"No"</formula>
    </cfRule>
  </conditionalFormatting>
  <conditionalFormatting sqref="BA64">
    <cfRule type="expression" dxfId="17" priority="20">
      <formula>"No"</formula>
    </cfRule>
  </conditionalFormatting>
  <conditionalFormatting sqref="BA65">
    <cfRule type="expression" dxfId="16" priority="19">
      <formula>"No"</formula>
    </cfRule>
  </conditionalFormatting>
  <conditionalFormatting sqref="BA86">
    <cfRule type="expression" dxfId="15" priority="1">
      <formula>"No"</formula>
    </cfRule>
  </conditionalFormatting>
  <conditionalFormatting sqref="BA66">
    <cfRule type="expression" dxfId="14" priority="18">
      <formula>"No"</formula>
    </cfRule>
  </conditionalFormatting>
  <conditionalFormatting sqref="BA69">
    <cfRule type="expression" dxfId="13" priority="17">
      <formula>"No"</formula>
    </cfRule>
  </conditionalFormatting>
  <conditionalFormatting sqref="BA71">
    <cfRule type="expression" dxfId="12" priority="16">
      <formula>"No"</formula>
    </cfRule>
  </conditionalFormatting>
  <conditionalFormatting sqref="BA73">
    <cfRule type="expression" dxfId="11" priority="15">
      <formula>"No"</formula>
    </cfRule>
  </conditionalFormatting>
  <conditionalFormatting sqref="BA74">
    <cfRule type="expression" dxfId="10" priority="14">
      <formula>"No"</formula>
    </cfRule>
  </conditionalFormatting>
  <conditionalFormatting sqref="BA75">
    <cfRule type="expression" dxfId="9" priority="13">
      <formula>"No"</formula>
    </cfRule>
  </conditionalFormatting>
  <conditionalFormatting sqref="BA76">
    <cfRule type="expression" dxfId="8" priority="12">
      <formula>"No"</formula>
    </cfRule>
  </conditionalFormatting>
  <conditionalFormatting sqref="BA77">
    <cfRule type="expression" dxfId="7" priority="11">
      <formula>"No"</formula>
    </cfRule>
  </conditionalFormatting>
  <conditionalFormatting sqref="BA78">
    <cfRule type="expression" dxfId="6" priority="10">
      <formula>"No"</formula>
    </cfRule>
  </conditionalFormatting>
  <conditionalFormatting sqref="BA80">
    <cfRule type="expression" dxfId="5" priority="7">
      <formula>"No"</formula>
    </cfRule>
  </conditionalFormatting>
  <conditionalFormatting sqref="BA81">
    <cfRule type="expression" dxfId="4" priority="6">
      <formula>"No"</formula>
    </cfRule>
  </conditionalFormatting>
  <conditionalFormatting sqref="BA82">
    <cfRule type="expression" dxfId="3" priority="5">
      <formula>"No"</formula>
    </cfRule>
  </conditionalFormatting>
  <conditionalFormatting sqref="BA83">
    <cfRule type="expression" dxfId="2" priority="4">
      <formula>"No"</formula>
    </cfRule>
  </conditionalFormatting>
  <conditionalFormatting sqref="BA84">
    <cfRule type="expression" dxfId="1" priority="3">
      <formula>"No"</formula>
    </cfRule>
  </conditionalFormatting>
  <conditionalFormatting sqref="BA85">
    <cfRule type="expression" dxfId="0" priority="2">
      <formula>"No"</formula>
    </cfRule>
  </conditionalFormatting>
  <hyperlinks>
    <hyperlink ref="I34" r:id="rId1"/>
    <hyperlink ref="I9" r:id="rId2"/>
    <hyperlink ref="L9" r:id="rId3" display="Plastics #1-7"/>
    <hyperlink ref="L33" r:id="rId4" display="Plastic bottles, jugs &amp; jars"/>
    <hyperlink ref="I33" r:id="rId5"/>
    <hyperlink ref="I65" r:id="rId6"/>
    <hyperlink ref="L65" r:id="rId7" display="Plastic bottles &amp; jars"/>
    <hyperlink ref="I30" r:id="rId8"/>
    <hyperlink ref="L30" r:id="rId9"/>
    <hyperlink ref="I56" r:id="rId10"/>
    <hyperlink ref="I83" r:id="rId11"/>
    <hyperlink ref="L83" r:id="rId12"/>
    <hyperlink ref="I63" r:id="rId13"/>
    <hyperlink ref="I38" r:id="rId14"/>
    <hyperlink ref="I24" r:id="rId15"/>
    <hyperlink ref="L24" r:id="rId16" display="Plastic bottles"/>
    <hyperlink ref="I16" r:id="rId17"/>
    <hyperlink ref="L16" r:id="rId18" display="Plastic bottles &amp; jugs"/>
    <hyperlink ref="L17" r:id="rId19" display="Plastic bottles &amp; jugs"/>
    <hyperlink ref="L8" r:id="rId20"/>
    <hyperlink ref="I8" r:id="rId21"/>
    <hyperlink ref="I81" r:id="rId22"/>
    <hyperlink ref="L81" r:id="rId23" display="Plastic bottles &amp; jugs"/>
    <hyperlink ref="I7" r:id="rId24"/>
    <hyperlink ref="L7" r:id="rId25"/>
    <hyperlink ref="L15" r:id="rId26" location="J1" display="Plastic bottles, jugs, &amp; containers"/>
    <hyperlink ref="I15" r:id="rId27"/>
    <hyperlink ref="I32" r:id="rId28"/>
    <hyperlink ref="L32" r:id="rId29"/>
    <hyperlink ref="I25" r:id="rId30"/>
    <hyperlink ref="B11" r:id="rId31"/>
    <hyperlink ref="L11" r:id="rId32" display="Plastic containers #1-7"/>
    <hyperlink ref="I37" r:id="rId33"/>
    <hyperlink ref="L37" r:id="rId34" display="Plastic bottles bottles &amp; jugs #1-2, plastic tubs #1-7"/>
    <hyperlink ref="I44" r:id="rId35"/>
    <hyperlink ref="L44" r:id="rId36" display="Plastic bottles"/>
    <hyperlink ref="I5" r:id="rId37"/>
    <hyperlink ref="L5" r:id="rId38"/>
    <hyperlink ref="I19" r:id="rId39"/>
    <hyperlink ref="L19" r:id="rId40"/>
    <hyperlink ref="I86" r:id="rId41"/>
    <hyperlink ref="L86" r:id="rId42"/>
    <hyperlink ref="I79" r:id="rId43"/>
    <hyperlink ref="I12" r:id="rId44"/>
    <hyperlink ref="L12" r:id="rId45" display="Plastic containers #1-7"/>
    <hyperlink ref="I46" r:id="rId46"/>
    <hyperlink ref="L46" r:id="rId47"/>
    <hyperlink ref="H11" r:id="rId48" display="Link"/>
    <hyperlink ref="H81" r:id="rId49" display="Link"/>
    <hyperlink ref="I41" r:id="rId50"/>
    <hyperlink ref="L41" r:id="rId51"/>
    <hyperlink ref="I55" r:id="rId52"/>
    <hyperlink ref="L55" r:id="rId53"/>
    <hyperlink ref="I48" r:id="rId54"/>
    <hyperlink ref="L48" r:id="rId55" display="Plastic bottles, jugs &amp; containers"/>
    <hyperlink ref="I20" r:id="rId56"/>
    <hyperlink ref="L20" r:id="rId57"/>
    <hyperlink ref="I47" r:id="rId58"/>
    <hyperlink ref="L47" r:id="rId59"/>
    <hyperlink ref="I49" r:id="rId60"/>
    <hyperlink ref="H49" r:id="rId61"/>
    <hyperlink ref="L49" r:id="rId62" location="1499930604005-15d61705-090a" display="Plastic bottles &amp; containers #1-5"/>
    <hyperlink ref="I22" r:id="rId63"/>
    <hyperlink ref="L22" r:id="rId64" display="Plastic bottles, jugs, tubs, containers, cups, lids, trays &amp; clamshells #1-7"/>
    <hyperlink ref="I39" r:id="rId65"/>
    <hyperlink ref="H39" r:id="rId66"/>
    <hyperlink ref="H72" r:id="rId67"/>
    <hyperlink ref="I72" r:id="rId68"/>
    <hyperlink ref="L72" r:id="rId69"/>
    <hyperlink ref="I64" r:id="rId70"/>
    <hyperlink ref="L64" r:id="rId71"/>
    <hyperlink ref="I35" r:id="rId72"/>
    <hyperlink ref="L35" r:id="rId73"/>
    <hyperlink ref="I69" r:id="rId74"/>
    <hyperlink ref="L69" r:id="rId75" display="Plastic bottles, tubs, cups, containers, clamshells, #1-7"/>
    <hyperlink ref="I75" r:id="rId76"/>
    <hyperlink ref="L75" r:id="rId77"/>
    <hyperlink ref="L14" r:id="rId78"/>
    <hyperlink ref="I14" r:id="rId79"/>
    <hyperlink ref="I74" r:id="rId80"/>
    <hyperlink ref="L74" r:id="rId81" display="Plastic bottles &amp; containers"/>
    <hyperlink ref="I59" r:id="rId82"/>
    <hyperlink ref="H59" r:id="rId83"/>
    <hyperlink ref="L59" r:id="rId84" display="Plastics #1-7"/>
    <hyperlink ref="I23" r:id="rId85"/>
    <hyperlink ref="L23" r:id="rId86"/>
    <hyperlink ref="L13" r:id="rId87"/>
    <hyperlink ref="I13" r:id="rId88"/>
    <hyperlink ref="I45" r:id="rId89"/>
    <hyperlink ref="L45" r:id="rId90"/>
    <hyperlink ref="I66" r:id="rId91"/>
    <hyperlink ref="L66" r:id="rId92" display="Plastics #1-7"/>
    <hyperlink ref="I71" r:id="rId93"/>
    <hyperlink ref="L71" r:id="rId94" display="Plastics #1-7"/>
    <hyperlink ref="I50" r:id="rId95"/>
    <hyperlink ref="L50" r:id="rId96" display="Plastic bottles &amp; jugs #1-2"/>
    <hyperlink ref="L73" r:id="rId97" display="Plastic bottles &amp; jugs"/>
    <hyperlink ref="I73" r:id="rId98"/>
    <hyperlink ref="I21" r:id="rId99"/>
    <hyperlink ref="H21" r:id="rId100"/>
    <hyperlink ref="L21" r:id="rId101"/>
    <hyperlink ref="L51" r:id="rId102" display="Plastic bottles, jugs, jars &amp; tubs #1-7"/>
    <hyperlink ref="I51" r:id="rId103"/>
    <hyperlink ref="L26" r:id="rId104"/>
    <hyperlink ref="I26" r:id="rId105"/>
    <hyperlink ref="L76" r:id="rId106"/>
    <hyperlink ref="I76" r:id="rId107"/>
    <hyperlink ref="H85" r:id="rId108"/>
    <hyperlink ref="I85" r:id="rId109"/>
    <hyperlink ref="L85" r:id="rId110"/>
    <hyperlink ref="G59" r:id="rId111" display="194,258 tons shipped in 2018"/>
    <hyperlink ref="G64" r:id="rId112" display="194,258 tons shipped in 2018"/>
    <hyperlink ref="G56" r:id="rId113" display="194,258 tons shipped in 2018"/>
    <hyperlink ref="G22" r:id="rId114" display="194,258 tons shipped in 2018"/>
    <hyperlink ref="G81" r:id="rId115" display="194,258 tons shipped in 2018"/>
    <hyperlink ref="G85" r:id="rId116" display="194,258 tons shipped in 2018"/>
    <hyperlink ref="G63" r:id="rId117" display="194,258 tons shipped in 2018"/>
    <hyperlink ref="G83" r:id="rId118" display="194,258 tons shipped in 2018"/>
    <hyperlink ref="L82" r:id="rId119"/>
    <hyperlink ref="I82" r:id="rId120"/>
    <hyperlink ref="L31" r:id="rId121"/>
    <hyperlink ref="I31" r:id="rId122"/>
    <hyperlink ref="H7" r:id="rId123"/>
    <hyperlink ref="L39" r:id="rId124" display="Plastic bottles, jugs, jars, tubs &amp; trays"/>
    <hyperlink ref="L34" r:id="rId125" display="Plastic bottles, jugs &amp; jars #1-7"/>
    <hyperlink ref="H34" r:id="rId126"/>
    <hyperlink ref="I62" r:id="rId127"/>
    <hyperlink ref="L62" r:id="rId128" display="Plastics #1-7"/>
    <hyperlink ref="I60" r:id="rId129"/>
    <hyperlink ref="L60" r:id="rId130"/>
    <hyperlink ref="I61" r:id="rId131"/>
    <hyperlink ref="H22" r:id="rId132"/>
    <hyperlink ref="I40" r:id="rId133"/>
    <hyperlink ref="I67" r:id="rId134"/>
    <hyperlink ref="L67" r:id="rId135"/>
    <hyperlink ref="L63" r:id="rId136"/>
    <hyperlink ref="H16" r:id="rId137"/>
    <hyperlink ref="H17:H19" r:id="rId138" display="Video Link"/>
    <hyperlink ref="L40" r:id="rId139"/>
    <hyperlink ref="I27" r:id="rId140"/>
    <hyperlink ref="L56" r:id="rId141"/>
    <hyperlink ref="H27" r:id="rId142"/>
    <hyperlink ref="L27" r:id="rId143"/>
    <hyperlink ref="I6" r:id="rId144"/>
    <hyperlink ref="L6" r:id="rId145"/>
    <hyperlink ref="I78" r:id="rId146" location="!rc-cpage=11668" display="http://www.eldoradodisposal.com/MRF.aspx - !rc-cpage=11668"/>
    <hyperlink ref="J78" r:id="rId147"/>
    <hyperlink ref="I43" r:id="rId148"/>
    <hyperlink ref="G43" r:id="rId149"/>
    <hyperlink ref="L43" r:id="rId150"/>
    <hyperlink ref="I42" r:id="rId151"/>
    <hyperlink ref="L42" r:id="rId152"/>
    <hyperlink ref="I29" r:id="rId153"/>
    <hyperlink ref="L29" r:id="rId154"/>
    <hyperlink ref="L78" r:id="rId155"/>
    <hyperlink ref="I11" r:id="rId156" display="Athens Services Sun Valley MRF"/>
    <hyperlink ref="B5" r:id="rId157"/>
    <hyperlink ref="B10" r:id="rId158"/>
    <hyperlink ref="L10" r:id="rId159"/>
    <hyperlink ref="I10" r:id="rId160"/>
    <hyperlink ref="B12" r:id="rId161"/>
    <hyperlink ref="B80" r:id="rId162"/>
    <hyperlink ref="L80" r:id="rId163"/>
    <hyperlink ref="I80" r:id="rId164"/>
    <hyperlink ref="B14" r:id="rId165"/>
    <hyperlink ref="B15" r:id="rId166"/>
    <hyperlink ref="B16" r:id="rId167"/>
    <hyperlink ref="B17" r:id="rId168"/>
    <hyperlink ref="B18" r:id="rId169"/>
    <hyperlink ref="B19" r:id="rId170"/>
    <hyperlink ref="B21" r:id="rId171"/>
    <hyperlink ref="B22" r:id="rId172"/>
    <hyperlink ref="B23" r:id="rId173"/>
    <hyperlink ref="B6" r:id="rId174"/>
    <hyperlink ref="B9" r:id="rId175"/>
    <hyperlink ref="B8" r:id="rId176"/>
    <hyperlink ref="B24" r:id="rId177"/>
    <hyperlink ref="B25" r:id="rId178"/>
    <hyperlink ref="B26" r:id="rId179"/>
    <hyperlink ref="B50" r:id="rId180"/>
    <hyperlink ref="B31" r:id="rId181"/>
    <hyperlink ref="B42" r:id="rId182"/>
    <hyperlink ref="B57" r:id="rId183"/>
    <hyperlink ref="I57" r:id="rId184"/>
    <hyperlink ref="L57" r:id="rId185"/>
    <hyperlink ref="B32" r:id="rId186"/>
    <hyperlink ref="B34" r:id="rId187"/>
    <hyperlink ref="B78" r:id="rId188"/>
    <hyperlink ref="B35" r:id="rId189"/>
    <hyperlink ref="B36" r:id="rId190"/>
    <hyperlink ref="I36" r:id="rId191"/>
    <hyperlink ref="L36" r:id="rId192"/>
    <hyperlink ref="B37" r:id="rId193"/>
    <hyperlink ref="B39" r:id="rId194"/>
    <hyperlink ref="B38" r:id="rId195"/>
    <hyperlink ref="B40" r:id="rId196"/>
    <hyperlink ref="B41" r:id="rId197"/>
    <hyperlink ref="B44" r:id="rId198"/>
    <hyperlink ref="B45" r:id="rId199"/>
    <hyperlink ref="B46" r:id="rId200"/>
    <hyperlink ref="B47" r:id="rId201"/>
    <hyperlink ref="B48" r:id="rId202"/>
    <hyperlink ref="B20" r:id="rId203" display="Caglia Environmental - Cedar Avenue Recycling &amp; Transfer Station"/>
    <hyperlink ref="I52" r:id="rId204"/>
    <hyperlink ref="B52" r:id="rId205"/>
    <hyperlink ref="L52" r:id="rId206"/>
    <hyperlink ref="I53" r:id="rId207"/>
    <hyperlink ref="L53" r:id="rId208"/>
    <hyperlink ref="B55" r:id="rId209"/>
    <hyperlink ref="B56" r:id="rId210"/>
    <hyperlink ref="B43" r:id="rId211"/>
    <hyperlink ref="B65" r:id="rId212"/>
    <hyperlink ref="B61" r:id="rId213"/>
    <hyperlink ref="B59" r:id="rId214"/>
    <hyperlink ref="B60" r:id="rId215"/>
    <hyperlink ref="B66" r:id="rId216"/>
    <hyperlink ref="B85" r:id="rId217"/>
    <hyperlink ref="B33" r:id="rId218"/>
    <hyperlink ref="I68" r:id="rId219"/>
    <hyperlink ref="L68" r:id="rId220" display="Plastic bottles, jugs, jars, cups &amp; trays"/>
    <hyperlink ref="B69" r:id="rId221"/>
    <hyperlink ref="B70" r:id="rId222"/>
    <hyperlink ref="I70" r:id="rId223"/>
    <hyperlink ref="L70" r:id="rId224"/>
    <hyperlink ref="B71" r:id="rId225"/>
    <hyperlink ref="B72" r:id="rId226"/>
    <hyperlink ref="B73" r:id="rId227"/>
    <hyperlink ref="B76" r:id="rId228"/>
    <hyperlink ref="I77" r:id="rId229"/>
    <hyperlink ref="B77" r:id="rId230"/>
    <hyperlink ref="L77" r:id="rId231"/>
    <hyperlink ref="B81" r:id="rId232"/>
    <hyperlink ref="B82" r:id="rId233"/>
    <hyperlink ref="B83" r:id="rId234"/>
    <hyperlink ref="B84" r:id="rId235"/>
    <hyperlink ref="L84" r:id="rId236"/>
    <hyperlink ref="B86" r:id="rId237"/>
    <hyperlink ref="B64" r:id="rId238"/>
    <hyperlink ref="B63" r:id="rId239"/>
    <hyperlink ref="B51" r:id="rId240"/>
    <hyperlink ref="B75" r:id="rId241"/>
    <hyperlink ref="B49" r:id="rId242"/>
    <hyperlink ref="B13" r:id="rId243"/>
    <hyperlink ref="B27" r:id="rId244"/>
    <hyperlink ref="B79" r:id="rId245"/>
    <hyperlink ref="B74" r:id="rId246"/>
    <hyperlink ref="B67" r:id="rId247" display="Republic Services Valley Environmental MRF"/>
    <hyperlink ref="B62" r:id="rId248"/>
    <hyperlink ref="B30" r:id="rId249"/>
    <hyperlink ref="B29" r:id="rId250"/>
    <hyperlink ref="I28" r:id="rId251"/>
    <hyperlink ref="B28" r:id="rId252"/>
    <hyperlink ref="L28" r:id="rId253"/>
    <hyperlink ref="B7" r:id="rId254"/>
    <hyperlink ref="B54" r:id="rId255"/>
    <hyperlink ref="I54" r:id="rId256"/>
    <hyperlink ref="L54" r:id="rId257"/>
    <hyperlink ref="B58" r:id="rId258"/>
    <hyperlink ref="I58" r:id="rId259"/>
    <hyperlink ref="L58" r:id="rId260"/>
    <hyperlink ref="L61" r:id="rId261"/>
    <hyperlink ref="K6" r:id="rId262"/>
    <hyperlink ref="K7" r:id="rId263"/>
    <hyperlink ref="K8" r:id="rId264"/>
    <hyperlink ref="K9" r:id="rId265"/>
    <hyperlink ref="K10" r:id="rId266"/>
    <hyperlink ref="K12" r:id="rId267"/>
    <hyperlink ref="K13" r:id="rId268"/>
    <hyperlink ref="K14" r:id="rId269"/>
    <hyperlink ref="K15" r:id="rId270" location="J1"/>
    <hyperlink ref="K16" r:id="rId271"/>
    <hyperlink ref="K17" r:id="rId272"/>
    <hyperlink ref="K19" r:id="rId273"/>
    <hyperlink ref="L18" r:id="rId274" display="Plastic bottles &amp; jugs"/>
    <hyperlink ref="K18" r:id="rId275"/>
    <hyperlink ref="K20" r:id="rId276"/>
    <hyperlink ref="K21" r:id="rId277"/>
    <hyperlink ref="J21" r:id="rId278"/>
    <hyperlink ref="K22" r:id="rId279"/>
    <hyperlink ref="K23" r:id="rId280"/>
    <hyperlink ref="K24" r:id="rId281"/>
    <hyperlink ref="K25" r:id="rId282"/>
    <hyperlink ref="L25" r:id="rId283" display="Plastic bottles"/>
    <hyperlink ref="K28" r:id="rId284"/>
    <hyperlink ref="K26" r:id="rId285"/>
    <hyperlink ref="K29" r:id="rId286"/>
    <hyperlink ref="K30" r:id="rId287"/>
    <hyperlink ref="K31" r:id="rId288"/>
    <hyperlink ref="K32" r:id="rId289"/>
    <hyperlink ref="K33" r:id="rId290"/>
    <hyperlink ref="K34" r:id="rId291"/>
    <hyperlink ref="K35" r:id="rId292"/>
    <hyperlink ref="K36" r:id="rId293"/>
    <hyperlink ref="K37" r:id="rId294"/>
    <hyperlink ref="L38" r:id="rId295"/>
    <hyperlink ref="K38" r:id="rId296"/>
    <hyperlink ref="K39" r:id="rId297"/>
    <hyperlink ref="K40" r:id="rId298"/>
    <hyperlink ref="K41" r:id="rId299"/>
    <hyperlink ref="K42" r:id="rId300"/>
    <hyperlink ref="K44" r:id="rId301"/>
    <hyperlink ref="K45" r:id="rId302"/>
    <hyperlink ref="K46" r:id="rId303"/>
    <hyperlink ref="K47" r:id="rId304"/>
    <hyperlink ref="K48" r:id="rId305"/>
    <hyperlink ref="K49" r:id="rId306"/>
    <hyperlink ref="K50" r:id="rId307"/>
    <hyperlink ref="K51" r:id="rId308"/>
    <hyperlink ref="K53" r:id="rId309"/>
    <hyperlink ref="K54" r:id="rId310"/>
    <hyperlink ref="K55" r:id="rId311"/>
    <hyperlink ref="K56" r:id="rId312"/>
    <hyperlink ref="K57" r:id="rId313"/>
    <hyperlink ref="K58" r:id="rId314"/>
    <hyperlink ref="K61" r:id="rId315"/>
    <hyperlink ref="K62" r:id="rId316"/>
    <hyperlink ref="K59" r:id="rId317"/>
    <hyperlink ref="K60" r:id="rId318"/>
    <hyperlink ref="K63" r:id="rId319"/>
    <hyperlink ref="K64" r:id="rId320"/>
    <hyperlink ref="K65" r:id="rId321"/>
    <hyperlink ref="K67" r:id="rId322"/>
    <hyperlink ref="K66" r:id="rId323"/>
    <hyperlink ref="K68" r:id="rId324"/>
    <hyperlink ref="K27" r:id="rId325"/>
    <hyperlink ref="K69" r:id="rId326"/>
    <hyperlink ref="K71" r:id="rId327" display="Photos &amp; Text"/>
    <hyperlink ref="K73" r:id="rId328"/>
    <hyperlink ref="K74" r:id="rId329"/>
    <hyperlink ref="K75" r:id="rId330"/>
    <hyperlink ref="K76" r:id="rId331"/>
    <hyperlink ref="K77" r:id="rId332"/>
    <hyperlink ref="L79" r:id="rId333" display="Plastic bottles, jugs, jars, cups &amp; trays"/>
    <hyperlink ref="K79" r:id="rId334"/>
    <hyperlink ref="K85" r:id="rId335"/>
    <hyperlink ref="K81" r:id="rId336"/>
    <hyperlink ref="K82" r:id="rId337"/>
    <hyperlink ref="K83" r:id="rId338"/>
    <hyperlink ref="K84" r:id="rId339"/>
    <hyperlink ref="K86" r:id="rId340"/>
    <hyperlink ref="K80" r:id="rId341"/>
  </hyperlinks>
  <pageMargins left="0.7" right="0.7" top="0.75" bottom="0.75" header="0.3" footer="0.3"/>
  <pageSetup scale="24" fitToHeight="0" orientation="landscape" r:id="rId3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abSelected="1" zoomScale="50" zoomScaleNormal="50" workbookViewId="0">
      <pane xSplit="1" ySplit="4" topLeftCell="B5" activePane="bottomRight" state="frozen"/>
      <selection activeCell="H61" sqref="H61"/>
      <selection pane="topRight" activeCell="H61" sqref="H61"/>
      <selection pane="bottomLeft" activeCell="H61" sqref="H61"/>
      <selection pane="bottomRight" activeCell="H61" sqref="H61"/>
    </sheetView>
  </sheetViews>
  <sheetFormatPr defaultRowHeight="15" x14ac:dyDescent="0.25"/>
  <cols>
    <col min="1" max="1" width="23.85546875" customWidth="1"/>
    <col min="2" max="2" width="13.42578125" customWidth="1"/>
    <col min="3" max="3" width="18.85546875" customWidth="1"/>
    <col min="4" max="4" width="23.28515625" style="17" customWidth="1"/>
    <col min="5" max="5" width="16.42578125" customWidth="1"/>
    <col min="6" max="6" width="18.140625" customWidth="1"/>
    <col min="7" max="7" width="13.5703125" customWidth="1"/>
    <col min="8" max="8" width="17.85546875" customWidth="1"/>
    <col min="9" max="9" width="14.5703125" customWidth="1"/>
    <col min="10" max="10" width="21.42578125" customWidth="1"/>
    <col min="11" max="11" width="17.5703125" customWidth="1"/>
    <col min="12" max="12" width="18.5703125" customWidth="1"/>
    <col min="13" max="13" width="13.85546875" customWidth="1"/>
    <col min="14" max="14" width="15.140625" customWidth="1"/>
    <col min="15" max="15" width="21" customWidth="1"/>
    <col min="16" max="16" width="8.7109375" customWidth="1"/>
    <col min="17" max="17" width="14" customWidth="1"/>
    <col min="18" max="18" width="22.5703125" customWidth="1"/>
    <col min="19" max="19" width="8.7109375" customWidth="1"/>
    <col min="20" max="20" width="14.42578125" customWidth="1"/>
    <col min="21" max="21" width="25.42578125" customWidth="1"/>
    <col min="22" max="22" width="13.85546875" customWidth="1"/>
    <col min="23" max="23" width="14" customWidth="1"/>
    <col min="24" max="24" width="26.7109375" customWidth="1"/>
    <col min="25" max="25" width="14.85546875" customWidth="1"/>
    <col min="26" max="26" width="33.42578125" customWidth="1"/>
    <col min="27" max="27" width="16.5703125" customWidth="1"/>
    <col min="28" max="28" width="17.42578125" customWidth="1"/>
    <col min="29" max="29" width="38.5703125" customWidth="1"/>
  </cols>
  <sheetData>
    <row r="1" spans="1:29" ht="21" hidden="1" x14ac:dyDescent="0.35">
      <c r="A1" s="163" t="s">
        <v>424</v>
      </c>
      <c r="B1" s="163"/>
    </row>
    <row r="2" spans="1:29" ht="15.75" hidden="1" thickBot="1" x14ac:dyDescent="0.3"/>
    <row r="3" spans="1:29" s="432" customFormat="1" ht="33.6" customHeight="1" x14ac:dyDescent="0.25">
      <c r="A3" s="431" t="s">
        <v>362</v>
      </c>
      <c r="B3" s="454" t="s">
        <v>427</v>
      </c>
      <c r="C3" s="456"/>
      <c r="D3" s="323" t="s">
        <v>619</v>
      </c>
      <c r="E3" s="454" t="s">
        <v>428</v>
      </c>
      <c r="F3" s="455"/>
      <c r="G3" s="455"/>
      <c r="H3" s="456"/>
      <c r="I3" s="457" t="s">
        <v>721</v>
      </c>
      <c r="J3" s="458"/>
      <c r="K3" s="458"/>
      <c r="L3" s="458"/>
      <c r="M3" s="457" t="s">
        <v>429</v>
      </c>
      <c r="N3" s="458"/>
      <c r="O3" s="459"/>
      <c r="P3" s="454" t="s">
        <v>430</v>
      </c>
      <c r="Q3" s="455"/>
      <c r="R3" s="456"/>
      <c r="S3" s="454" t="s">
        <v>431</v>
      </c>
      <c r="T3" s="455"/>
      <c r="U3" s="456"/>
      <c r="V3" s="457" t="s">
        <v>432</v>
      </c>
      <c r="W3" s="458"/>
      <c r="X3" s="459"/>
      <c r="Y3" s="457" t="s">
        <v>433</v>
      </c>
      <c r="Z3" s="458"/>
      <c r="AA3" s="458"/>
      <c r="AB3" s="454" t="s">
        <v>434</v>
      </c>
      <c r="AC3" s="456"/>
    </row>
    <row r="4" spans="1:29" ht="45.75" thickBot="1" x14ac:dyDescent="0.3">
      <c r="A4" s="166" t="s">
        <v>435</v>
      </c>
      <c r="B4" s="167" t="s">
        <v>436</v>
      </c>
      <c r="C4" s="168" t="s">
        <v>437</v>
      </c>
      <c r="D4" s="171" t="s">
        <v>620</v>
      </c>
      <c r="E4" s="13" t="s">
        <v>449</v>
      </c>
      <c r="F4" s="183" t="s">
        <v>447</v>
      </c>
      <c r="G4" s="169" t="s">
        <v>439</v>
      </c>
      <c r="H4" s="168" t="s">
        <v>437</v>
      </c>
      <c r="I4" s="13" t="s">
        <v>438</v>
      </c>
      <c r="J4" s="183" t="s">
        <v>750</v>
      </c>
      <c r="K4" s="169" t="s">
        <v>439</v>
      </c>
      <c r="L4" s="168" t="s">
        <v>437</v>
      </c>
      <c r="M4" s="13" t="s">
        <v>438</v>
      </c>
      <c r="N4" s="169" t="s">
        <v>439</v>
      </c>
      <c r="O4" s="168" t="s">
        <v>437</v>
      </c>
      <c r="P4" s="13" t="s">
        <v>438</v>
      </c>
      <c r="Q4" s="169" t="s">
        <v>439</v>
      </c>
      <c r="R4" s="168" t="s">
        <v>437</v>
      </c>
      <c r="S4" s="13" t="s">
        <v>438</v>
      </c>
      <c r="T4" s="169" t="s">
        <v>439</v>
      </c>
      <c r="U4" s="168" t="s">
        <v>437</v>
      </c>
      <c r="V4" s="13" t="s">
        <v>438</v>
      </c>
      <c r="W4" s="169" t="s">
        <v>694</v>
      </c>
      <c r="X4" s="171" t="s">
        <v>659</v>
      </c>
      <c r="Y4" s="13" t="s">
        <v>438</v>
      </c>
      <c r="Z4" s="169" t="s">
        <v>439</v>
      </c>
      <c r="AA4" s="170" t="s">
        <v>437</v>
      </c>
      <c r="AB4" s="13" t="s">
        <v>440</v>
      </c>
      <c r="AC4" s="171" t="s">
        <v>439</v>
      </c>
    </row>
    <row r="5" spans="1:29" ht="62.1" customHeight="1" x14ac:dyDescent="0.25">
      <c r="A5" s="172" t="s">
        <v>754</v>
      </c>
      <c r="B5" s="346">
        <f>'USEPA SMM 2017 Data'!$J$113</f>
        <v>143.37127037834512</v>
      </c>
      <c r="C5" s="344" t="s">
        <v>536</v>
      </c>
      <c r="D5" s="333" t="s">
        <v>651</v>
      </c>
      <c r="E5" s="218" t="s">
        <v>465</v>
      </c>
      <c r="F5" s="217">
        <f>'MRF Survey'!AP92</f>
        <v>0.53947368421052633</v>
      </c>
      <c r="G5" s="109"/>
      <c r="H5" s="391" t="s">
        <v>448</v>
      </c>
      <c r="I5" s="214" t="str">
        <f t="shared" ref="I5:I21" si="0">IF(J5&gt;0.75,"Pass","Fail")</f>
        <v>Fail</v>
      </c>
      <c r="J5" s="426">
        <f>'Dropoff Center Survey'!AJ68</f>
        <v>0.2857142857142857</v>
      </c>
      <c r="K5" s="393"/>
      <c r="L5" s="425" t="s">
        <v>749</v>
      </c>
      <c r="M5" s="173"/>
      <c r="N5" s="95" t="s">
        <v>726</v>
      </c>
      <c r="O5" s="181" t="s">
        <v>755</v>
      </c>
      <c r="P5" s="173"/>
      <c r="Q5" s="95" t="s">
        <v>756</v>
      </c>
      <c r="R5" s="174"/>
      <c r="S5" s="173"/>
      <c r="T5" s="95" t="s">
        <v>756</v>
      </c>
      <c r="U5" s="174"/>
      <c r="V5" s="173"/>
      <c r="W5" s="95">
        <v>52</v>
      </c>
      <c r="X5" s="174" t="s">
        <v>693</v>
      </c>
      <c r="Y5" s="173"/>
      <c r="Z5" s="95"/>
      <c r="AA5" s="96"/>
      <c r="AB5" s="434" t="s">
        <v>763</v>
      </c>
      <c r="AC5" s="427" t="s">
        <v>764</v>
      </c>
    </row>
    <row r="6" spans="1:29" ht="34.5" x14ac:dyDescent="0.25">
      <c r="A6" s="175" t="s">
        <v>349</v>
      </c>
      <c r="B6" s="320">
        <f>'USEPA SMM 2017 Data'!$J$110</f>
        <v>571.0550599815441</v>
      </c>
      <c r="C6" s="344" t="s">
        <v>645</v>
      </c>
      <c r="D6" s="211" t="s">
        <v>650</v>
      </c>
      <c r="E6" s="214" t="str">
        <f t="shared" ref="E6:E21" si="1">IF(F6&gt;0.75,"Pass","Fail")</f>
        <v>Fail</v>
      </c>
      <c r="F6" s="215">
        <f>'MRF Survey'!AQ92</f>
        <v>1.3157894736842105E-2</v>
      </c>
      <c r="G6" s="343"/>
      <c r="H6" s="392" t="s">
        <v>448</v>
      </c>
      <c r="I6" s="214" t="str">
        <f t="shared" si="0"/>
        <v>Fail</v>
      </c>
      <c r="J6" s="426">
        <f>'Dropoff Center Survey'!AK68</f>
        <v>0</v>
      </c>
      <c r="K6" s="343"/>
      <c r="L6" s="425" t="s">
        <v>749</v>
      </c>
      <c r="M6" s="342" t="s">
        <v>445</v>
      </c>
      <c r="N6" s="343" t="s">
        <v>682</v>
      </c>
      <c r="O6" s="419"/>
      <c r="P6" s="342" t="s">
        <v>445</v>
      </c>
      <c r="Q6" s="343" t="s">
        <v>682</v>
      </c>
      <c r="R6" s="419"/>
      <c r="S6" s="342" t="s">
        <v>445</v>
      </c>
      <c r="T6" s="343" t="s">
        <v>682</v>
      </c>
      <c r="U6" s="419"/>
      <c r="V6" s="342" t="s">
        <v>445</v>
      </c>
      <c r="W6" s="343" t="s">
        <v>682</v>
      </c>
      <c r="X6" s="337" t="s">
        <v>683</v>
      </c>
      <c r="Y6" s="89"/>
      <c r="Z6" s="85"/>
      <c r="AA6" s="92"/>
      <c r="AB6" s="422" t="s">
        <v>445</v>
      </c>
      <c r="AC6" s="406" t="s">
        <v>730</v>
      </c>
    </row>
    <row r="7" spans="1:29" ht="35.450000000000003" customHeight="1" x14ac:dyDescent="0.25">
      <c r="A7" s="177" t="s">
        <v>350</v>
      </c>
      <c r="B7" s="329">
        <f>'USEPA SMM 2017 Data'!$J$104</f>
        <v>170.10150722854505</v>
      </c>
      <c r="C7" s="344" t="s">
        <v>646</v>
      </c>
      <c r="D7" s="211" t="s">
        <v>650</v>
      </c>
      <c r="E7" s="214" t="str">
        <f t="shared" si="1"/>
        <v>Fail</v>
      </c>
      <c r="F7" s="215">
        <f>'MRF Survey'!AR92</f>
        <v>0.17105263157894737</v>
      </c>
      <c r="G7" s="343"/>
      <c r="H7" s="392" t="s">
        <v>448</v>
      </c>
      <c r="I7" s="214" t="str">
        <f t="shared" si="0"/>
        <v>Fail</v>
      </c>
      <c r="J7" s="426">
        <f>'Dropoff Center Survey'!AL68</f>
        <v>0.16326530612244897</v>
      </c>
      <c r="K7" s="343"/>
      <c r="L7" s="425" t="s">
        <v>749</v>
      </c>
      <c r="M7" s="342" t="s">
        <v>445</v>
      </c>
      <c r="N7" s="343" t="s">
        <v>682</v>
      </c>
      <c r="O7" s="419"/>
      <c r="P7" s="342" t="s">
        <v>445</v>
      </c>
      <c r="Q7" s="343" t="s">
        <v>682</v>
      </c>
      <c r="R7" s="419"/>
      <c r="S7" s="342" t="s">
        <v>445</v>
      </c>
      <c r="T7" s="343" t="s">
        <v>682</v>
      </c>
      <c r="U7" s="419"/>
      <c r="V7" s="342" t="s">
        <v>445</v>
      </c>
      <c r="W7" s="343" t="s">
        <v>682</v>
      </c>
      <c r="X7" s="337" t="s">
        <v>683</v>
      </c>
      <c r="Y7" s="89"/>
      <c r="Z7" s="85"/>
      <c r="AA7" s="92"/>
      <c r="AB7" s="422" t="s">
        <v>445</v>
      </c>
      <c r="AC7" s="406" t="s">
        <v>730</v>
      </c>
    </row>
    <row r="8" spans="1:29" ht="39.950000000000003" customHeight="1" x14ac:dyDescent="0.25">
      <c r="A8" s="177" t="s">
        <v>351</v>
      </c>
      <c r="B8" s="347" t="s">
        <v>652</v>
      </c>
      <c r="C8" s="344" t="s">
        <v>536</v>
      </c>
      <c r="D8" s="211" t="s">
        <v>650</v>
      </c>
      <c r="E8" s="214" t="str">
        <f t="shared" si="1"/>
        <v>Fail</v>
      </c>
      <c r="F8" s="215">
        <f>'MRF Survey'!AS92</f>
        <v>1.3157894736842105E-2</v>
      </c>
      <c r="G8" s="343"/>
      <c r="H8" s="392" t="s">
        <v>448</v>
      </c>
      <c r="I8" s="214" t="str">
        <f t="shared" si="0"/>
        <v>Fail</v>
      </c>
      <c r="J8" s="426">
        <f>'Dropoff Center Survey'!AM68</f>
        <v>0</v>
      </c>
      <c r="K8" s="343"/>
      <c r="L8" s="425" t="s">
        <v>749</v>
      </c>
      <c r="M8" s="342" t="s">
        <v>445</v>
      </c>
      <c r="N8" s="343" t="s">
        <v>682</v>
      </c>
      <c r="O8" s="419"/>
      <c r="P8" s="342" t="s">
        <v>445</v>
      </c>
      <c r="Q8" s="343" t="s">
        <v>682</v>
      </c>
      <c r="R8" s="419"/>
      <c r="S8" s="342" t="s">
        <v>445</v>
      </c>
      <c r="T8" s="343" t="s">
        <v>682</v>
      </c>
      <c r="U8" s="419"/>
      <c r="V8" s="342" t="s">
        <v>445</v>
      </c>
      <c r="W8" s="343" t="s">
        <v>682</v>
      </c>
      <c r="X8" s="337" t="s">
        <v>683</v>
      </c>
      <c r="Y8" s="89"/>
      <c r="Z8" s="85"/>
      <c r="AA8" s="92"/>
      <c r="AB8" s="422" t="s">
        <v>445</v>
      </c>
      <c r="AC8" s="406" t="s">
        <v>730</v>
      </c>
    </row>
    <row r="9" spans="1:29" ht="66" customHeight="1" x14ac:dyDescent="0.25">
      <c r="A9" s="177" t="s">
        <v>352</v>
      </c>
      <c r="B9" s="330">
        <f>'USEPA SMM 2017 Data'!J107+'USEPA SMM 2017 Data'!J111</f>
        <v>1863.8265149184865</v>
      </c>
      <c r="C9" s="344" t="s">
        <v>536</v>
      </c>
      <c r="D9" s="211" t="s">
        <v>650</v>
      </c>
      <c r="E9" s="211" t="str">
        <f t="shared" si="1"/>
        <v>Pass</v>
      </c>
      <c r="F9" s="212">
        <f>'MRF Survey'!AT92</f>
        <v>1</v>
      </c>
      <c r="G9" s="340"/>
      <c r="H9" s="389" t="s">
        <v>448</v>
      </c>
      <c r="I9" s="333" t="s">
        <v>597</v>
      </c>
      <c r="J9" s="216">
        <f>'Dropoff Center Survey'!AN68</f>
        <v>0.77551020408163263</v>
      </c>
      <c r="K9" s="340"/>
      <c r="L9" s="423" t="s">
        <v>749</v>
      </c>
      <c r="M9" s="339" t="s">
        <v>597</v>
      </c>
      <c r="N9" s="340" t="s">
        <v>727</v>
      </c>
      <c r="O9" s="418"/>
      <c r="P9" s="339" t="s">
        <v>597</v>
      </c>
      <c r="Q9" s="340" t="s">
        <v>727</v>
      </c>
      <c r="R9" s="418"/>
      <c r="S9" s="339" t="s">
        <v>597</v>
      </c>
      <c r="T9" s="340" t="s">
        <v>727</v>
      </c>
      <c r="U9" s="418"/>
      <c r="V9" s="339" t="s">
        <v>597</v>
      </c>
      <c r="W9" s="340">
        <v>54</v>
      </c>
      <c r="X9" s="341" t="s">
        <v>680</v>
      </c>
      <c r="Y9" s="89"/>
      <c r="Z9" s="85"/>
      <c r="AA9" s="92"/>
      <c r="AB9" s="339" t="s">
        <v>597</v>
      </c>
      <c r="AC9" s="449" t="s">
        <v>731</v>
      </c>
    </row>
    <row r="10" spans="1:29" ht="57" customHeight="1" x14ac:dyDescent="0.25">
      <c r="A10" s="177" t="s">
        <v>420</v>
      </c>
      <c r="B10" s="347" t="s">
        <v>596</v>
      </c>
      <c r="C10" s="345" t="s">
        <v>596</v>
      </c>
      <c r="D10" s="211" t="s">
        <v>650</v>
      </c>
      <c r="E10" s="211" t="str">
        <f t="shared" si="1"/>
        <v>Pass</v>
      </c>
      <c r="F10" s="212">
        <f>'MRF Survey'!AU92</f>
        <v>1</v>
      </c>
      <c r="G10" s="340"/>
      <c r="H10" s="389" t="s">
        <v>448</v>
      </c>
      <c r="I10" s="333" t="s">
        <v>597</v>
      </c>
      <c r="J10" s="216">
        <f>'Dropoff Center Survey'!AO68</f>
        <v>0.81632653061224492</v>
      </c>
      <c r="K10" s="340"/>
      <c r="L10" s="423" t="s">
        <v>749</v>
      </c>
      <c r="M10" s="339" t="s">
        <v>597</v>
      </c>
      <c r="N10" s="340" t="s">
        <v>727</v>
      </c>
      <c r="O10" s="418"/>
      <c r="P10" s="339" t="s">
        <v>597</v>
      </c>
      <c r="Q10" s="340" t="s">
        <v>727</v>
      </c>
      <c r="R10" s="418"/>
      <c r="S10" s="339" t="s">
        <v>597</v>
      </c>
      <c r="T10" s="340" t="s">
        <v>727</v>
      </c>
      <c r="U10" s="418"/>
      <c r="V10" s="339" t="s">
        <v>597</v>
      </c>
      <c r="W10" s="340">
        <v>54</v>
      </c>
      <c r="X10" s="341" t="s">
        <v>680</v>
      </c>
      <c r="Y10" s="89"/>
      <c r="Z10" s="85"/>
      <c r="AA10" s="92"/>
      <c r="AB10" s="339" t="s">
        <v>597</v>
      </c>
      <c r="AC10" s="449" t="s">
        <v>731</v>
      </c>
    </row>
    <row r="11" spans="1:29" ht="55.5" customHeight="1" x14ac:dyDescent="0.25">
      <c r="A11" s="177" t="s">
        <v>353</v>
      </c>
      <c r="B11" s="321">
        <f>'USEPA SMM 2017 Data'!J116</f>
        <v>267.30236850199935</v>
      </c>
      <c r="C11" s="344" t="s">
        <v>536</v>
      </c>
      <c r="D11" s="211" t="s">
        <v>650</v>
      </c>
      <c r="E11" s="211" t="str">
        <f t="shared" si="1"/>
        <v>Pass</v>
      </c>
      <c r="F11" s="212">
        <f>'MRF Survey'!AV92</f>
        <v>1</v>
      </c>
      <c r="G11" s="340"/>
      <c r="H11" s="389" t="s">
        <v>448</v>
      </c>
      <c r="I11" s="333" t="s">
        <v>597</v>
      </c>
      <c r="J11" s="216">
        <f>'Dropoff Center Survey'!AP68</f>
        <v>0.79591836734693877</v>
      </c>
      <c r="K11" s="340"/>
      <c r="L11" s="423" t="s">
        <v>749</v>
      </c>
      <c r="M11" s="339" t="s">
        <v>597</v>
      </c>
      <c r="N11" s="340" t="s">
        <v>727</v>
      </c>
      <c r="O11" s="418"/>
      <c r="P11" s="339" t="s">
        <v>597</v>
      </c>
      <c r="Q11" s="340" t="s">
        <v>727</v>
      </c>
      <c r="R11" s="418"/>
      <c r="S11" s="339" t="s">
        <v>597</v>
      </c>
      <c r="T11" s="340" t="s">
        <v>727</v>
      </c>
      <c r="U11" s="418"/>
      <c r="V11" s="339" t="s">
        <v>597</v>
      </c>
      <c r="W11" s="340">
        <v>54</v>
      </c>
      <c r="X11" s="341" t="s">
        <v>680</v>
      </c>
      <c r="Y11" s="89"/>
      <c r="Z11" s="85"/>
      <c r="AA11" s="92"/>
      <c r="AB11" s="339" t="s">
        <v>597</v>
      </c>
      <c r="AC11" s="449" t="s">
        <v>731</v>
      </c>
    </row>
    <row r="12" spans="1:29" ht="45.95" customHeight="1" x14ac:dyDescent="0.25">
      <c r="A12" s="177" t="s">
        <v>442</v>
      </c>
      <c r="B12" s="321">
        <f>'USEPA SMM 2017 Data'!J105</f>
        <v>247.8621962473085</v>
      </c>
      <c r="C12" s="344" t="s">
        <v>536</v>
      </c>
      <c r="D12" s="211" t="s">
        <v>650</v>
      </c>
      <c r="E12" s="211" t="str">
        <f t="shared" si="1"/>
        <v>Pass</v>
      </c>
      <c r="F12" s="212">
        <f>'MRF Survey'!AW92</f>
        <v>0.97368421052631582</v>
      </c>
      <c r="G12" s="340"/>
      <c r="H12" s="389" t="s">
        <v>448</v>
      </c>
      <c r="I12" s="333" t="s">
        <v>597</v>
      </c>
      <c r="J12" s="216">
        <f>'Dropoff Center Survey'!AQ68</f>
        <v>0.79591836734693877</v>
      </c>
      <c r="K12" s="340"/>
      <c r="L12" s="423" t="s">
        <v>749</v>
      </c>
      <c r="M12" s="339" t="s">
        <v>597</v>
      </c>
      <c r="N12" s="340" t="s">
        <v>727</v>
      </c>
      <c r="O12" s="418"/>
      <c r="P12" s="339" t="s">
        <v>597</v>
      </c>
      <c r="Q12" s="340" t="s">
        <v>727</v>
      </c>
      <c r="R12" s="418"/>
      <c r="S12" s="339" t="s">
        <v>597</v>
      </c>
      <c r="T12" s="340" t="s">
        <v>727</v>
      </c>
      <c r="U12" s="418"/>
      <c r="V12" s="339" t="s">
        <v>597</v>
      </c>
      <c r="W12" s="340">
        <v>54</v>
      </c>
      <c r="X12" s="341" t="s">
        <v>680</v>
      </c>
      <c r="Y12" s="89"/>
      <c r="Z12" s="85"/>
      <c r="AA12" s="92"/>
      <c r="AB12" s="339" t="s">
        <v>597</v>
      </c>
      <c r="AC12" s="449" t="s">
        <v>731</v>
      </c>
    </row>
    <row r="13" spans="1:29" ht="50.45" customHeight="1" x14ac:dyDescent="0.25">
      <c r="A13" s="177" t="s">
        <v>354</v>
      </c>
      <c r="B13" s="330">
        <f>'USEPA SMM 2017 Data'!J103</f>
        <v>1321.9317133189788</v>
      </c>
      <c r="C13" s="344" t="s">
        <v>536</v>
      </c>
      <c r="D13" s="332">
        <v>0.76800000000000002</v>
      </c>
      <c r="E13" s="211" t="str">
        <f t="shared" si="1"/>
        <v>Pass</v>
      </c>
      <c r="F13" s="212">
        <f>'MRF Survey'!AX92</f>
        <v>1</v>
      </c>
      <c r="G13" s="340"/>
      <c r="H13" s="389" t="s">
        <v>448</v>
      </c>
      <c r="I13" s="333" t="s">
        <v>597</v>
      </c>
      <c r="J13" s="216">
        <f>'Dropoff Center Survey'!AR68</f>
        <v>0.85185185185185186</v>
      </c>
      <c r="K13" s="340"/>
      <c r="L13" s="423" t="s">
        <v>749</v>
      </c>
      <c r="M13" s="339" t="s">
        <v>597</v>
      </c>
      <c r="N13" s="340" t="s">
        <v>729</v>
      </c>
      <c r="O13" s="418"/>
      <c r="P13" s="339" t="s">
        <v>597</v>
      </c>
      <c r="Q13" s="340" t="s">
        <v>729</v>
      </c>
      <c r="R13" s="418"/>
      <c r="S13" s="339" t="s">
        <v>597</v>
      </c>
      <c r="T13" s="340" t="s">
        <v>729</v>
      </c>
      <c r="U13" s="418"/>
      <c r="V13" s="339" t="s">
        <v>597</v>
      </c>
      <c r="W13" s="340">
        <v>56</v>
      </c>
      <c r="X13" s="341" t="s">
        <v>679</v>
      </c>
      <c r="Y13" s="89"/>
      <c r="Z13" s="85"/>
      <c r="AA13" s="92"/>
      <c r="AB13" s="339" t="s">
        <v>597</v>
      </c>
      <c r="AC13" s="449" t="s">
        <v>731</v>
      </c>
    </row>
    <row r="14" spans="1:29" ht="64.5" customHeight="1" x14ac:dyDescent="0.25">
      <c r="A14" s="177" t="s">
        <v>355</v>
      </c>
      <c r="B14" s="330">
        <f>'USEPA SMM 2017 Data'!J112</f>
        <v>7907.2900645955087</v>
      </c>
      <c r="C14" s="344" t="s">
        <v>536</v>
      </c>
      <c r="D14" s="322">
        <v>0.88400000000000001</v>
      </c>
      <c r="E14" s="211" t="str">
        <f t="shared" si="1"/>
        <v>Pass</v>
      </c>
      <c r="F14" s="212">
        <f>'MRF Survey'!AY92</f>
        <v>1</v>
      </c>
      <c r="G14" s="340"/>
      <c r="H14" s="389" t="s">
        <v>448</v>
      </c>
      <c r="I14" s="211" t="str">
        <f t="shared" si="0"/>
        <v>Pass</v>
      </c>
      <c r="J14" s="216">
        <f>'Dropoff Center Survey'!AS68</f>
        <v>0.98148148148148151</v>
      </c>
      <c r="K14" s="340"/>
      <c r="L14" s="423" t="s">
        <v>749</v>
      </c>
      <c r="M14" s="339" t="s">
        <v>597</v>
      </c>
      <c r="N14" s="340" t="s">
        <v>728</v>
      </c>
      <c r="O14" s="418"/>
      <c r="P14" s="339" t="s">
        <v>597</v>
      </c>
      <c r="Q14" s="340" t="s">
        <v>728</v>
      </c>
      <c r="R14" s="418"/>
      <c r="S14" s="339" t="s">
        <v>597</v>
      </c>
      <c r="T14" s="340" t="s">
        <v>728</v>
      </c>
      <c r="U14" s="418"/>
      <c r="V14" s="339" t="s">
        <v>597</v>
      </c>
      <c r="W14" s="340">
        <v>11</v>
      </c>
      <c r="X14" s="341" t="s">
        <v>681</v>
      </c>
      <c r="Y14" s="89"/>
      <c r="Z14" s="85"/>
      <c r="AA14" s="92"/>
      <c r="AB14" s="339" t="s">
        <v>597</v>
      </c>
      <c r="AC14" s="449" t="s">
        <v>731</v>
      </c>
    </row>
    <row r="15" spans="1:29" ht="60" customHeight="1" x14ac:dyDescent="0.25">
      <c r="A15" s="177" t="s">
        <v>695</v>
      </c>
      <c r="B15" s="330">
        <f>'USEPA SMM 2017 Data'!J106+'USEPA SMM 2017 Data'!J108</f>
        <v>1441.0027683789601</v>
      </c>
      <c r="C15" s="344" t="s">
        <v>536</v>
      </c>
      <c r="D15" s="211" t="s">
        <v>650</v>
      </c>
      <c r="E15" s="211" t="str">
        <f t="shared" si="1"/>
        <v>Pass</v>
      </c>
      <c r="F15" s="212">
        <f>'MRF Survey'!AZ92</f>
        <v>1</v>
      </c>
      <c r="G15" s="340"/>
      <c r="H15" s="389" t="s">
        <v>448</v>
      </c>
      <c r="I15" s="333" t="s">
        <v>597</v>
      </c>
      <c r="J15" s="216">
        <f>'Dropoff Center Survey'!AT68</f>
        <v>0.81481481481481477</v>
      </c>
      <c r="K15" s="340"/>
      <c r="L15" s="423" t="s">
        <v>749</v>
      </c>
      <c r="M15" s="339" t="s">
        <v>597</v>
      </c>
      <c r="N15" s="340" t="s">
        <v>727</v>
      </c>
      <c r="O15" s="418"/>
      <c r="P15" s="339" t="s">
        <v>597</v>
      </c>
      <c r="Q15" s="340" t="s">
        <v>727</v>
      </c>
      <c r="R15" s="418"/>
      <c r="S15" s="339" t="s">
        <v>597</v>
      </c>
      <c r="T15" s="340" t="s">
        <v>727</v>
      </c>
      <c r="U15" s="418"/>
      <c r="V15" s="339" t="s">
        <v>597</v>
      </c>
      <c r="W15" s="340">
        <v>54</v>
      </c>
      <c r="X15" s="341" t="s">
        <v>680</v>
      </c>
      <c r="Y15" s="89"/>
      <c r="Z15" s="85"/>
      <c r="AA15" s="92"/>
      <c r="AB15" s="339" t="s">
        <v>597</v>
      </c>
      <c r="AC15" s="449" t="s">
        <v>731</v>
      </c>
    </row>
    <row r="16" spans="1:29" ht="36.6" customHeight="1" x14ac:dyDescent="0.25">
      <c r="A16" s="177" t="s">
        <v>405</v>
      </c>
      <c r="B16" s="348" t="s">
        <v>596</v>
      </c>
      <c r="C16" s="344" t="s">
        <v>596</v>
      </c>
      <c r="D16" s="211" t="s">
        <v>650</v>
      </c>
      <c r="E16" s="218" t="s">
        <v>465</v>
      </c>
      <c r="F16" s="213">
        <f>'MRF Survey'!BA92</f>
        <v>0.65789473684210531</v>
      </c>
      <c r="G16" s="110"/>
      <c r="H16" s="391" t="s">
        <v>448</v>
      </c>
      <c r="I16" s="214" t="str">
        <f t="shared" si="0"/>
        <v>Fail</v>
      </c>
      <c r="J16" s="426">
        <f>'Dropoff Center Survey'!AU68</f>
        <v>0.48148148148148145</v>
      </c>
      <c r="K16" s="343"/>
      <c r="L16" s="425" t="s">
        <v>749</v>
      </c>
      <c r="M16" s="342" t="s">
        <v>445</v>
      </c>
      <c r="N16" s="343" t="s">
        <v>682</v>
      </c>
      <c r="O16" s="419"/>
      <c r="P16" s="342" t="s">
        <v>445</v>
      </c>
      <c r="Q16" s="343" t="s">
        <v>682</v>
      </c>
      <c r="R16" s="419"/>
      <c r="S16" s="342" t="s">
        <v>445</v>
      </c>
      <c r="T16" s="343" t="s">
        <v>682</v>
      </c>
      <c r="U16" s="419"/>
      <c r="V16" s="342" t="s">
        <v>445</v>
      </c>
      <c r="W16" s="343" t="s">
        <v>682</v>
      </c>
      <c r="X16" s="419"/>
      <c r="Y16" s="89"/>
      <c r="Z16" s="85"/>
      <c r="AA16" s="92"/>
      <c r="AB16" s="422" t="s">
        <v>445</v>
      </c>
      <c r="AC16" s="406" t="s">
        <v>730</v>
      </c>
    </row>
    <row r="17" spans="1:29" ht="56.45" customHeight="1" x14ac:dyDescent="0.25">
      <c r="A17" s="175" t="s">
        <v>773</v>
      </c>
      <c r="B17" s="330">
        <f>'USEPA SMM 2017 Data'!J114</f>
        <v>1295.2014764687788</v>
      </c>
      <c r="C17" s="344" t="s">
        <v>536</v>
      </c>
      <c r="D17" s="333" t="s">
        <v>651</v>
      </c>
      <c r="E17" s="211" t="str">
        <f t="shared" si="1"/>
        <v>Pass</v>
      </c>
      <c r="F17" s="212">
        <f>'MRF Survey'!BB92</f>
        <v>0.98684210526315785</v>
      </c>
      <c r="G17" s="340"/>
      <c r="H17" s="389" t="s">
        <v>448</v>
      </c>
      <c r="I17" s="333" t="s">
        <v>597</v>
      </c>
      <c r="J17" s="216">
        <f>'Dropoff Center Survey'!AV68</f>
        <v>0.83333333333333337</v>
      </c>
      <c r="K17" s="340"/>
      <c r="L17" s="423" t="s">
        <v>749</v>
      </c>
      <c r="M17" s="339" t="s">
        <v>597</v>
      </c>
      <c r="N17" s="340" t="s">
        <v>727</v>
      </c>
      <c r="O17" s="418"/>
      <c r="P17" s="339" t="s">
        <v>597</v>
      </c>
      <c r="Q17" s="340" t="s">
        <v>727</v>
      </c>
      <c r="R17" s="418"/>
      <c r="S17" s="339" t="s">
        <v>597</v>
      </c>
      <c r="T17" s="340" t="s">
        <v>727</v>
      </c>
      <c r="U17" s="418"/>
      <c r="V17" s="339" t="s">
        <v>597</v>
      </c>
      <c r="W17" s="340">
        <v>54</v>
      </c>
      <c r="X17" s="341" t="s">
        <v>680</v>
      </c>
      <c r="Y17" s="89"/>
      <c r="Z17" s="85"/>
      <c r="AA17" s="92"/>
      <c r="AB17" s="339" t="s">
        <v>597</v>
      </c>
      <c r="AC17" s="449" t="s">
        <v>731</v>
      </c>
    </row>
    <row r="18" spans="1:29" ht="87.6" customHeight="1" x14ac:dyDescent="0.25">
      <c r="A18" s="177" t="s">
        <v>358</v>
      </c>
      <c r="B18" s="347" t="s">
        <v>596</v>
      </c>
      <c r="C18" s="345" t="s">
        <v>596</v>
      </c>
      <c r="D18" s="184" t="s">
        <v>596</v>
      </c>
      <c r="E18" s="214" t="str">
        <f t="shared" si="1"/>
        <v>Fail</v>
      </c>
      <c r="F18" s="215">
        <f>'MRF Survey'!BC92</f>
        <v>6.5789473684210523E-2</v>
      </c>
      <c r="G18" s="343"/>
      <c r="H18" s="392" t="s">
        <v>448</v>
      </c>
      <c r="I18" s="214" t="str">
        <f t="shared" si="0"/>
        <v>Fail</v>
      </c>
      <c r="J18" s="426">
        <f>'Dropoff Center Survey'!AW68</f>
        <v>3.7037037037037035E-2</v>
      </c>
      <c r="K18" s="343"/>
      <c r="L18" s="425" t="s">
        <v>749</v>
      </c>
      <c r="M18" s="342" t="s">
        <v>445</v>
      </c>
      <c r="N18" s="343" t="s">
        <v>682</v>
      </c>
      <c r="O18" s="419"/>
      <c r="P18" s="342" t="s">
        <v>445</v>
      </c>
      <c r="Q18" s="343" t="s">
        <v>682</v>
      </c>
      <c r="R18" s="419"/>
      <c r="S18" s="342" t="s">
        <v>445</v>
      </c>
      <c r="T18" s="343" t="s">
        <v>682</v>
      </c>
      <c r="U18" s="419"/>
      <c r="V18" s="342" t="s">
        <v>445</v>
      </c>
      <c r="W18" s="343">
        <v>11</v>
      </c>
      <c r="X18" s="349" t="s">
        <v>684</v>
      </c>
      <c r="Y18" s="342" t="s">
        <v>445</v>
      </c>
      <c r="Z18" s="349" t="s">
        <v>685</v>
      </c>
      <c r="AA18" s="92"/>
      <c r="AB18" s="422" t="s">
        <v>445</v>
      </c>
      <c r="AC18" s="406" t="s">
        <v>730</v>
      </c>
    </row>
    <row r="19" spans="1:29" ht="70.5" customHeight="1" x14ac:dyDescent="0.25">
      <c r="A19" s="177" t="s">
        <v>359</v>
      </c>
      <c r="B19" s="347" t="s">
        <v>596</v>
      </c>
      <c r="C19" s="345" t="s">
        <v>596</v>
      </c>
      <c r="D19" s="184" t="s">
        <v>596</v>
      </c>
      <c r="E19" s="214" t="str">
        <f t="shared" si="1"/>
        <v>Fail</v>
      </c>
      <c r="F19" s="215">
        <f>'MRF Survey'!BD92</f>
        <v>0.35526315789473684</v>
      </c>
      <c r="G19" s="343"/>
      <c r="H19" s="392" t="s">
        <v>448</v>
      </c>
      <c r="I19" s="214" t="str">
        <f t="shared" si="0"/>
        <v>Fail</v>
      </c>
      <c r="J19" s="426">
        <f>'Dropoff Center Survey'!AX68</f>
        <v>0.35185185185185186</v>
      </c>
      <c r="K19" s="343"/>
      <c r="L19" s="425" t="s">
        <v>749</v>
      </c>
      <c r="M19" s="339" t="s">
        <v>597</v>
      </c>
      <c r="N19" s="340" t="s">
        <v>727</v>
      </c>
      <c r="O19" s="418"/>
      <c r="P19" s="339" t="s">
        <v>597</v>
      </c>
      <c r="Q19" s="340" t="s">
        <v>727</v>
      </c>
      <c r="R19" s="418"/>
      <c r="S19" s="339" t="s">
        <v>597</v>
      </c>
      <c r="T19" s="340" t="s">
        <v>727</v>
      </c>
      <c r="U19" s="418"/>
      <c r="V19" s="339" t="s">
        <v>597</v>
      </c>
      <c r="W19" s="340">
        <v>54</v>
      </c>
      <c r="X19" s="341" t="s">
        <v>680</v>
      </c>
      <c r="Y19" s="89"/>
      <c r="Z19" s="85"/>
      <c r="AA19" s="92"/>
      <c r="AB19" s="342" t="s">
        <v>445</v>
      </c>
      <c r="AC19" s="406" t="s">
        <v>761</v>
      </c>
    </row>
    <row r="20" spans="1:29" ht="63.6" customHeight="1" x14ac:dyDescent="0.25">
      <c r="A20" s="177" t="s">
        <v>360</v>
      </c>
      <c r="B20" s="347" t="s">
        <v>596</v>
      </c>
      <c r="C20" s="345" t="s">
        <v>596</v>
      </c>
      <c r="D20" s="184" t="s">
        <v>596</v>
      </c>
      <c r="E20" s="214" t="str">
        <f t="shared" si="1"/>
        <v>Fail</v>
      </c>
      <c r="F20" s="215">
        <f>'MRF Survey'!BE92</f>
        <v>5.2631578947368418E-2</v>
      </c>
      <c r="G20" s="343"/>
      <c r="H20" s="392" t="s">
        <v>448</v>
      </c>
      <c r="I20" s="214" t="str">
        <f t="shared" si="0"/>
        <v>Fail</v>
      </c>
      <c r="J20" s="426">
        <f>'Dropoff Center Survey'!AY68</f>
        <v>1.8518518518518517E-2</v>
      </c>
      <c r="K20" s="343"/>
      <c r="L20" s="425" t="s">
        <v>749</v>
      </c>
      <c r="M20" s="342" t="s">
        <v>445</v>
      </c>
      <c r="N20" s="343" t="s">
        <v>682</v>
      </c>
      <c r="O20" s="419"/>
      <c r="P20" s="342" t="s">
        <v>445</v>
      </c>
      <c r="Q20" s="343" t="s">
        <v>682</v>
      </c>
      <c r="R20" s="419"/>
      <c r="S20" s="342" t="s">
        <v>445</v>
      </c>
      <c r="T20" s="343" t="s">
        <v>682</v>
      </c>
      <c r="U20" s="419"/>
      <c r="V20" s="342" t="s">
        <v>445</v>
      </c>
      <c r="W20" s="343" t="s">
        <v>696</v>
      </c>
      <c r="X20" s="337" t="s">
        <v>683</v>
      </c>
      <c r="Y20" s="342" t="s">
        <v>445</v>
      </c>
      <c r="Z20" s="349" t="s">
        <v>404</v>
      </c>
      <c r="AA20" s="92"/>
      <c r="AB20" s="422" t="s">
        <v>445</v>
      </c>
      <c r="AC20" s="406" t="s">
        <v>730</v>
      </c>
    </row>
    <row r="21" spans="1:29" ht="57.95" customHeight="1" x14ac:dyDescent="0.25">
      <c r="A21" s="177" t="s">
        <v>361</v>
      </c>
      <c r="B21" s="321">
        <f>'USEPA SMM 2017 Data'!J109</f>
        <v>911.25807443863425</v>
      </c>
      <c r="C21" s="344" t="s">
        <v>536</v>
      </c>
      <c r="D21" s="211" t="s">
        <v>650</v>
      </c>
      <c r="E21" s="214" t="str">
        <f t="shared" si="1"/>
        <v>Fail</v>
      </c>
      <c r="F21" s="215">
        <f>'MRF Survey'!BF92</f>
        <v>3.9473684210526314E-2</v>
      </c>
      <c r="G21" s="343"/>
      <c r="H21" s="392" t="s">
        <v>448</v>
      </c>
      <c r="I21" s="214" t="str">
        <f t="shared" si="0"/>
        <v>Fail</v>
      </c>
      <c r="J21" s="426">
        <f>'Dropoff Center Survey'!AZ68</f>
        <v>0</v>
      </c>
      <c r="K21" s="343"/>
      <c r="L21" s="425" t="s">
        <v>749</v>
      </c>
      <c r="M21" s="339" t="s">
        <v>597</v>
      </c>
      <c r="N21" s="340" t="s">
        <v>727</v>
      </c>
      <c r="O21" s="418"/>
      <c r="P21" s="339" t="s">
        <v>597</v>
      </c>
      <c r="Q21" s="340" t="s">
        <v>727</v>
      </c>
      <c r="R21" s="418"/>
      <c r="S21" s="339" t="s">
        <v>597</v>
      </c>
      <c r="T21" s="340" t="s">
        <v>727</v>
      </c>
      <c r="U21" s="418"/>
      <c r="V21" s="339" t="s">
        <v>597</v>
      </c>
      <c r="W21" s="340">
        <v>54</v>
      </c>
      <c r="X21" s="341" t="s">
        <v>680</v>
      </c>
      <c r="Y21" s="342" t="s">
        <v>445</v>
      </c>
      <c r="Z21" s="349" t="s">
        <v>685</v>
      </c>
      <c r="AA21" s="92"/>
      <c r="AB21" s="422" t="s">
        <v>445</v>
      </c>
      <c r="AC21" s="406" t="s">
        <v>730</v>
      </c>
    </row>
    <row r="22" spans="1:29" ht="39" customHeight="1" thickBot="1" x14ac:dyDescent="0.3">
      <c r="A22" s="244" t="s">
        <v>648</v>
      </c>
      <c r="B22" s="331">
        <f>'USEPA SMM 2017 Data'!J118</f>
        <v>16283.574284835433</v>
      </c>
      <c r="C22" s="344" t="s">
        <v>536</v>
      </c>
      <c r="D22" s="322">
        <v>0.65900000000000003</v>
      </c>
      <c r="E22" s="90"/>
      <c r="F22" s="118"/>
      <c r="G22" s="91"/>
      <c r="H22" s="179"/>
      <c r="I22" s="90"/>
      <c r="J22" s="118"/>
      <c r="K22" s="91"/>
      <c r="L22" s="179"/>
      <c r="M22" s="90"/>
      <c r="N22" s="91"/>
      <c r="O22" s="179"/>
      <c r="P22" s="90"/>
      <c r="Q22" s="91"/>
      <c r="R22" s="179"/>
      <c r="S22" s="90"/>
      <c r="T22" s="91"/>
      <c r="U22" s="179"/>
      <c r="V22" s="90"/>
      <c r="W22" s="91"/>
      <c r="X22" s="179"/>
      <c r="Y22" s="90"/>
      <c r="Z22" s="91"/>
      <c r="AA22" s="93"/>
      <c r="AB22" s="90"/>
      <c r="AC22" s="179"/>
    </row>
    <row r="23" spans="1:29" ht="15.95" customHeight="1" thickBot="1" x14ac:dyDescent="0.3">
      <c r="A23" s="178" t="s">
        <v>453</v>
      </c>
      <c r="B23" s="90"/>
      <c r="C23" s="179"/>
      <c r="D23" s="328"/>
      <c r="E23" s="90">
        <f>COUNTIF(E5:E21, "Pass")</f>
        <v>8</v>
      </c>
      <c r="F23" s="118"/>
      <c r="G23" s="91"/>
      <c r="H23" s="179"/>
      <c r="I23" s="90"/>
      <c r="J23" s="118"/>
      <c r="K23" s="91"/>
      <c r="L23" s="179"/>
      <c r="M23" s="90"/>
      <c r="N23" s="91"/>
      <c r="O23" s="179"/>
      <c r="P23" s="90"/>
      <c r="Q23" s="91"/>
      <c r="R23" s="179"/>
      <c r="S23" s="90"/>
      <c r="T23" s="91"/>
      <c r="U23" s="179"/>
      <c r="V23" s="90"/>
      <c r="W23" s="91"/>
      <c r="X23" s="179"/>
      <c r="Y23" s="90"/>
      <c r="Z23" s="91"/>
      <c r="AA23" s="93"/>
      <c r="AB23" s="90">
        <f>COUNTIF(AB5:AB21, "Pass")</f>
        <v>8</v>
      </c>
      <c r="AC23" s="179"/>
    </row>
    <row r="24" spans="1:29" ht="15.95" customHeight="1" x14ac:dyDescent="0.25"/>
    <row r="25" spans="1:29" ht="15.75" thickBot="1" x14ac:dyDescent="0.3"/>
    <row r="26" spans="1:29" x14ac:dyDescent="0.25">
      <c r="A26" s="87" t="s">
        <v>603</v>
      </c>
      <c r="B26" s="309"/>
    </row>
    <row r="27" spans="1:29" x14ac:dyDescent="0.25">
      <c r="A27" s="297" t="s">
        <v>602</v>
      </c>
      <c r="B27" s="176"/>
    </row>
    <row r="28" spans="1:29" x14ac:dyDescent="0.25">
      <c r="A28" s="314" t="s">
        <v>600</v>
      </c>
      <c r="B28" s="315">
        <v>25</v>
      </c>
    </row>
    <row r="29" spans="1:29" x14ac:dyDescent="0.25">
      <c r="A29" s="314" t="s">
        <v>598</v>
      </c>
      <c r="B29" s="316" t="s">
        <v>604</v>
      </c>
    </row>
    <row r="30" spans="1:29" x14ac:dyDescent="0.25">
      <c r="A30" s="314" t="s">
        <v>601</v>
      </c>
      <c r="B30" s="315">
        <v>15</v>
      </c>
    </row>
    <row r="31" spans="1:29" x14ac:dyDescent="0.25">
      <c r="A31" s="89"/>
      <c r="B31" s="176"/>
    </row>
    <row r="32" spans="1:29" x14ac:dyDescent="0.25">
      <c r="A32" s="297" t="s">
        <v>657</v>
      </c>
      <c r="B32" s="176"/>
    </row>
    <row r="33" spans="1:2" x14ac:dyDescent="0.25">
      <c r="A33" s="314" t="s">
        <v>600</v>
      </c>
      <c r="B33" s="315">
        <v>75</v>
      </c>
    </row>
    <row r="34" spans="1:2" x14ac:dyDescent="0.25">
      <c r="A34" s="314" t="s">
        <v>598</v>
      </c>
      <c r="B34" s="316" t="s">
        <v>599</v>
      </c>
    </row>
    <row r="35" spans="1:2" ht="15.75" thickBot="1" x14ac:dyDescent="0.3">
      <c r="A35" s="317" t="s">
        <v>601</v>
      </c>
      <c r="B35" s="318">
        <v>50</v>
      </c>
    </row>
  </sheetData>
  <sheetProtection sheet="1" objects="1" scenarios="1" selectLockedCells="1" selectUnlockedCells="1"/>
  <mergeCells count="9">
    <mergeCell ref="S3:U3"/>
    <mergeCell ref="V3:X3"/>
    <mergeCell ref="Y3:AA3"/>
    <mergeCell ref="AB3:AC3"/>
    <mergeCell ref="B3:C3"/>
    <mergeCell ref="E3:H3"/>
    <mergeCell ref="I3:L3"/>
    <mergeCell ref="M3:O3"/>
    <mergeCell ref="P3:R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
  <sheetViews>
    <sheetView zoomScale="50" zoomScaleNormal="50" workbookViewId="0">
      <pane xSplit="1" ySplit="4" topLeftCell="L5" activePane="bottomRight" state="frozen"/>
      <selection activeCell="H61" sqref="H61"/>
      <selection pane="topRight" activeCell="H61" sqref="H61"/>
      <selection pane="bottomLeft" activeCell="H61" sqref="H61"/>
      <selection pane="bottomRight" activeCell="H61" sqref="H61"/>
    </sheetView>
  </sheetViews>
  <sheetFormatPr defaultRowHeight="15" x14ac:dyDescent="0.25"/>
  <cols>
    <col min="1" max="1" width="18.42578125" customWidth="1"/>
    <col min="2" max="2" width="17.42578125" customWidth="1"/>
    <col min="3" max="3" width="13.85546875" customWidth="1"/>
    <col min="4" max="4" width="20.5703125" style="17" customWidth="1"/>
    <col min="5" max="5" width="13.42578125" customWidth="1"/>
    <col min="6" max="6" width="15.42578125" customWidth="1"/>
    <col min="7" max="7" width="24.42578125" customWidth="1"/>
    <col min="8" max="8" width="10.85546875" customWidth="1"/>
    <col min="9" max="9" width="11.42578125" customWidth="1"/>
    <col min="10" max="10" width="16.5703125" customWidth="1"/>
    <col min="11" max="11" width="15.140625" customWidth="1"/>
    <col min="12" max="12" width="18.5703125" customWidth="1"/>
    <col min="13" max="13" width="11.28515625" customWidth="1"/>
    <col min="14" max="14" width="13.7109375" customWidth="1"/>
    <col min="15" max="15" width="21" customWidth="1"/>
    <col min="16" max="16" width="13.5703125" customWidth="1"/>
    <col min="17" max="17" width="12.7109375" customWidth="1"/>
    <col min="18" max="18" width="15.5703125" customWidth="1"/>
    <col min="19" max="19" width="12.140625" customWidth="1"/>
    <col min="20" max="20" width="14" customWidth="1"/>
    <col min="21" max="21" width="22.5703125" customWidth="1"/>
    <col min="22" max="22" width="11.28515625" customWidth="1"/>
    <col min="23" max="24" width="14.42578125" customWidth="1"/>
    <col min="25" max="25" width="21.42578125" customWidth="1"/>
    <col min="26" max="26" width="12.140625" customWidth="1"/>
    <col min="27" max="27" width="17" customWidth="1"/>
    <col min="28" max="28" width="20.85546875" customWidth="1"/>
    <col min="29" max="29" width="14.85546875" customWidth="1"/>
    <col min="30" max="30" width="26.85546875" customWidth="1"/>
    <col min="31" max="31" width="16.5703125" customWidth="1"/>
    <col min="32" max="32" width="17.42578125" customWidth="1"/>
    <col min="33" max="33" width="10.28515625" customWidth="1"/>
  </cols>
  <sheetData>
    <row r="1" spans="1:30" ht="21" hidden="1" x14ac:dyDescent="0.35">
      <c r="A1" s="163" t="s">
        <v>424</v>
      </c>
      <c r="B1" s="163"/>
    </row>
    <row r="2" spans="1:30" ht="15.75" hidden="1" thickBot="1" x14ac:dyDescent="0.3"/>
    <row r="3" spans="1:30" s="432" customFormat="1" ht="30.6" customHeight="1" x14ac:dyDescent="0.25">
      <c r="A3" s="431" t="s">
        <v>367</v>
      </c>
      <c r="B3" s="454" t="s">
        <v>427</v>
      </c>
      <c r="C3" s="456"/>
      <c r="D3" s="323" t="s">
        <v>619</v>
      </c>
      <c r="E3" s="454" t="s">
        <v>428</v>
      </c>
      <c r="F3" s="455"/>
      <c r="G3" s="455"/>
      <c r="H3" s="456"/>
      <c r="I3" s="457" t="s">
        <v>721</v>
      </c>
      <c r="J3" s="458"/>
      <c r="K3" s="458"/>
      <c r="L3" s="458"/>
      <c r="M3" s="457" t="s">
        <v>429</v>
      </c>
      <c r="N3" s="458"/>
      <c r="O3" s="459"/>
      <c r="P3" s="457" t="s">
        <v>430</v>
      </c>
      <c r="Q3" s="458"/>
      <c r="R3" s="459"/>
      <c r="S3" s="454" t="s">
        <v>431</v>
      </c>
      <c r="T3" s="455"/>
      <c r="U3" s="456"/>
      <c r="V3" s="454" t="s">
        <v>432</v>
      </c>
      <c r="W3" s="455"/>
      <c r="X3" s="455"/>
      <c r="Y3" s="456"/>
      <c r="Z3" s="457" t="s">
        <v>433</v>
      </c>
      <c r="AA3" s="458"/>
      <c r="AB3" s="458"/>
      <c r="AC3" s="454" t="s">
        <v>434</v>
      </c>
      <c r="AD3" s="456"/>
    </row>
    <row r="4" spans="1:30" s="17" customFormat="1" ht="60.75" thickBot="1" x14ac:dyDescent="0.3">
      <c r="A4" s="352" t="s">
        <v>435</v>
      </c>
      <c r="B4" s="13" t="s">
        <v>436</v>
      </c>
      <c r="C4" s="171" t="s">
        <v>437</v>
      </c>
      <c r="D4" s="171" t="s">
        <v>620</v>
      </c>
      <c r="E4" s="13" t="s">
        <v>449</v>
      </c>
      <c r="F4" s="183" t="s">
        <v>447</v>
      </c>
      <c r="G4" s="169" t="s">
        <v>439</v>
      </c>
      <c r="H4" s="171" t="s">
        <v>437</v>
      </c>
      <c r="I4" s="13" t="s">
        <v>438</v>
      </c>
      <c r="J4" s="183" t="s">
        <v>750</v>
      </c>
      <c r="K4" s="169" t="s">
        <v>439</v>
      </c>
      <c r="L4" s="171" t="s">
        <v>437</v>
      </c>
      <c r="M4" s="13" t="s">
        <v>438</v>
      </c>
      <c r="N4" s="169" t="s">
        <v>439</v>
      </c>
      <c r="O4" s="171" t="s">
        <v>437</v>
      </c>
      <c r="P4" s="13" t="s">
        <v>438</v>
      </c>
      <c r="Q4" s="169" t="s">
        <v>439</v>
      </c>
      <c r="R4" s="171" t="s">
        <v>437</v>
      </c>
      <c r="S4" s="13" t="s">
        <v>438</v>
      </c>
      <c r="T4" s="169" t="s">
        <v>439</v>
      </c>
      <c r="U4" s="171" t="s">
        <v>437</v>
      </c>
      <c r="V4" s="13" t="s">
        <v>438</v>
      </c>
      <c r="W4" s="169" t="s">
        <v>655</v>
      </c>
      <c r="X4" s="169" t="s">
        <v>658</v>
      </c>
      <c r="Y4" s="171" t="s">
        <v>659</v>
      </c>
      <c r="Z4" s="13" t="s">
        <v>438</v>
      </c>
      <c r="AA4" s="169" t="s">
        <v>439</v>
      </c>
      <c r="AB4" s="408" t="s">
        <v>437</v>
      </c>
      <c r="AC4" s="13" t="s">
        <v>440</v>
      </c>
      <c r="AD4" s="171" t="s">
        <v>439</v>
      </c>
    </row>
    <row r="5" spans="1:30" ht="74.099999999999994" customHeight="1" x14ac:dyDescent="0.25">
      <c r="A5" s="172" t="s">
        <v>364</v>
      </c>
      <c r="B5" s="326">
        <f>'USEPA SMM 2017 Data'!J88</f>
        <v>2765.3645032297754</v>
      </c>
      <c r="C5" s="310" t="s">
        <v>536</v>
      </c>
      <c r="D5" s="327">
        <v>0.26600000000000001</v>
      </c>
      <c r="E5" s="211" t="str">
        <f>IF(F5&gt;0.75,"Pass","Fail")</f>
        <v>Pass</v>
      </c>
      <c r="F5" s="216">
        <f>'MRF Survey'!BG92</f>
        <v>1</v>
      </c>
      <c r="G5" s="409"/>
      <c r="H5" s="389" t="s">
        <v>448</v>
      </c>
      <c r="I5" s="211" t="str">
        <f t="shared" ref="I5:I8" si="0">IF(J5&gt;0.75,"Pass","Fail")</f>
        <v>Pass</v>
      </c>
      <c r="J5" s="216">
        <f>'Dropoff Center Survey'!BA68</f>
        <v>0.96296296296296291</v>
      </c>
      <c r="K5" s="409"/>
      <c r="L5" s="423" t="s">
        <v>749</v>
      </c>
      <c r="M5" s="211" t="s">
        <v>597</v>
      </c>
      <c r="N5" s="409"/>
      <c r="O5" s="418" t="s">
        <v>723</v>
      </c>
      <c r="P5" s="410" t="str">
        <f>IF(Q5&gt;0.75,"Pass","Fail")</f>
        <v>Pass</v>
      </c>
      <c r="Q5" s="386" t="s">
        <v>711</v>
      </c>
      <c r="R5" s="402" t="s">
        <v>714</v>
      </c>
      <c r="S5" s="367" t="str">
        <f>IF(T5&gt;0.75,"Pass","Fail")</f>
        <v>Pass</v>
      </c>
      <c r="T5" s="386" t="s">
        <v>711</v>
      </c>
      <c r="U5" s="402" t="s">
        <v>714</v>
      </c>
      <c r="V5" s="173"/>
      <c r="W5" s="214">
        <v>-6.26</v>
      </c>
      <c r="X5" s="336">
        <f>W5/2000*100</f>
        <v>-0.313</v>
      </c>
      <c r="Y5" s="174"/>
      <c r="Z5" s="173"/>
      <c r="AA5" s="95"/>
      <c r="AB5" s="96"/>
      <c r="AC5" s="367" t="s">
        <v>597</v>
      </c>
      <c r="AD5" s="449" t="s">
        <v>807</v>
      </c>
    </row>
    <row r="6" spans="1:30" ht="75" x14ac:dyDescent="0.25">
      <c r="A6" s="175" t="s">
        <v>365</v>
      </c>
      <c r="B6" s="181" t="s">
        <v>596</v>
      </c>
      <c r="C6" s="181" t="s">
        <v>596</v>
      </c>
      <c r="D6" s="181" t="s">
        <v>596</v>
      </c>
      <c r="E6" s="214" t="str">
        <f>IF(F6&gt;0.75,"Pass","Fail")</f>
        <v>Fail</v>
      </c>
      <c r="F6" s="215">
        <f>'MRF Survey'!BH92</f>
        <v>0</v>
      </c>
      <c r="G6" s="343"/>
      <c r="H6" s="392" t="s">
        <v>448</v>
      </c>
      <c r="I6" s="214" t="str">
        <f t="shared" si="0"/>
        <v>Fail</v>
      </c>
      <c r="J6" s="215">
        <f>'Dropoff Center Survey'!BB68</f>
        <v>0</v>
      </c>
      <c r="K6" s="343"/>
      <c r="L6" s="425" t="s">
        <v>749</v>
      </c>
      <c r="M6" s="214" t="s">
        <v>722</v>
      </c>
      <c r="N6" s="343"/>
      <c r="O6" s="419" t="s">
        <v>723</v>
      </c>
      <c r="P6" s="358" t="s">
        <v>445</v>
      </c>
      <c r="Q6" s="387" t="s">
        <v>715</v>
      </c>
      <c r="R6" s="403" t="s">
        <v>714</v>
      </c>
      <c r="S6" s="358" t="s">
        <v>445</v>
      </c>
      <c r="T6" s="387" t="s">
        <v>715</v>
      </c>
      <c r="U6" s="403" t="s">
        <v>714</v>
      </c>
      <c r="V6" s="214" t="s">
        <v>445</v>
      </c>
      <c r="W6" s="420" t="s">
        <v>656</v>
      </c>
      <c r="X6" s="420" t="s">
        <v>656</v>
      </c>
      <c r="Y6" s="349" t="s">
        <v>683</v>
      </c>
      <c r="Z6" s="89"/>
      <c r="AA6" s="85"/>
      <c r="AB6" s="92"/>
      <c r="AC6" s="214" t="s">
        <v>445</v>
      </c>
      <c r="AD6" s="406" t="s">
        <v>751</v>
      </c>
    </row>
    <row r="7" spans="1:30" ht="75" x14ac:dyDescent="0.25">
      <c r="A7" s="177" t="s">
        <v>366</v>
      </c>
      <c r="B7" s="181" t="s">
        <v>596</v>
      </c>
      <c r="C7" s="181" t="s">
        <v>596</v>
      </c>
      <c r="D7" s="271" t="s">
        <v>596</v>
      </c>
      <c r="E7" s="214" t="str">
        <f>IF(F7&gt;0.75,"Pass","Fail")</f>
        <v>Fail</v>
      </c>
      <c r="F7" s="215">
        <f>'MRF Survey'!BI92</f>
        <v>0</v>
      </c>
      <c r="G7" s="343"/>
      <c r="H7" s="392" t="s">
        <v>448</v>
      </c>
      <c r="I7" s="214" t="str">
        <f t="shared" si="0"/>
        <v>Fail</v>
      </c>
      <c r="J7" s="215">
        <f>'Dropoff Center Survey'!BC68</f>
        <v>0</v>
      </c>
      <c r="K7" s="343"/>
      <c r="L7" s="425" t="s">
        <v>749</v>
      </c>
      <c r="M7" s="214" t="s">
        <v>722</v>
      </c>
      <c r="N7" s="343"/>
      <c r="O7" s="419" t="s">
        <v>723</v>
      </c>
      <c r="P7" s="358" t="s">
        <v>445</v>
      </c>
      <c r="Q7" s="387" t="s">
        <v>715</v>
      </c>
      <c r="R7" s="403" t="s">
        <v>714</v>
      </c>
      <c r="S7" s="358" t="s">
        <v>445</v>
      </c>
      <c r="T7" s="387" t="s">
        <v>715</v>
      </c>
      <c r="U7" s="403" t="s">
        <v>714</v>
      </c>
      <c r="V7" s="214" t="s">
        <v>445</v>
      </c>
      <c r="W7" s="420" t="s">
        <v>656</v>
      </c>
      <c r="X7" s="420" t="s">
        <v>656</v>
      </c>
      <c r="Y7" s="349" t="s">
        <v>683</v>
      </c>
      <c r="Z7" s="89"/>
      <c r="AA7" s="85"/>
      <c r="AB7" s="92"/>
      <c r="AC7" s="214" t="s">
        <v>445</v>
      </c>
      <c r="AD7" s="406" t="s">
        <v>751</v>
      </c>
    </row>
    <row r="8" spans="1:30" ht="60" x14ac:dyDescent="0.25">
      <c r="A8" s="177" t="s">
        <v>443</v>
      </c>
      <c r="B8" s="181" t="s">
        <v>596</v>
      </c>
      <c r="C8" s="181" t="s">
        <v>596</v>
      </c>
      <c r="D8" s="271" t="s">
        <v>596</v>
      </c>
      <c r="E8" s="214" t="str">
        <f>IF(F8&gt;0.75,"Pass","Fail")</f>
        <v>Fail</v>
      </c>
      <c r="F8" s="215">
        <f>'MRF Survey'!BJ92</f>
        <v>0</v>
      </c>
      <c r="G8" s="387" t="s">
        <v>725</v>
      </c>
      <c r="H8" s="392" t="s">
        <v>448</v>
      </c>
      <c r="I8" s="214" t="str">
        <f t="shared" si="0"/>
        <v>Fail</v>
      </c>
      <c r="J8" s="215">
        <f>'Dropoff Center Survey'!BD68</f>
        <v>0</v>
      </c>
      <c r="K8" s="343"/>
      <c r="L8" s="425" t="s">
        <v>749</v>
      </c>
      <c r="M8" s="214" t="s">
        <v>722</v>
      </c>
      <c r="N8" s="343"/>
      <c r="O8" s="419" t="s">
        <v>723</v>
      </c>
      <c r="P8" s="358" t="s">
        <v>445</v>
      </c>
      <c r="Q8" s="387" t="s">
        <v>715</v>
      </c>
      <c r="R8" s="403" t="s">
        <v>714</v>
      </c>
      <c r="S8" s="358" t="s">
        <v>445</v>
      </c>
      <c r="T8" s="387" t="s">
        <v>715</v>
      </c>
      <c r="U8" s="403" t="s">
        <v>714</v>
      </c>
      <c r="V8" s="214" t="s">
        <v>445</v>
      </c>
      <c r="W8" s="420" t="s">
        <v>656</v>
      </c>
      <c r="X8" s="420" t="s">
        <v>656</v>
      </c>
      <c r="Y8" s="349" t="s">
        <v>683</v>
      </c>
      <c r="Z8" s="89"/>
      <c r="AA8" s="85"/>
      <c r="AB8" s="92"/>
      <c r="AC8" s="214" t="s">
        <v>445</v>
      </c>
      <c r="AD8" s="387" t="s">
        <v>725</v>
      </c>
    </row>
    <row r="9" spans="1:30" ht="15.95" customHeight="1" thickBot="1" x14ac:dyDescent="0.3">
      <c r="A9" s="186"/>
      <c r="B9" s="187"/>
      <c r="C9" s="188"/>
      <c r="D9" s="324"/>
      <c r="E9" s="187"/>
      <c r="F9" s="189"/>
      <c r="G9" s="190"/>
      <c r="H9" s="188"/>
      <c r="I9" s="187"/>
      <c r="J9" s="189"/>
      <c r="K9" s="190"/>
      <c r="L9" s="188"/>
      <c r="M9" s="187"/>
      <c r="N9" s="190"/>
      <c r="O9" s="188"/>
      <c r="P9" s="187"/>
      <c r="Q9" s="190"/>
      <c r="R9" s="188"/>
      <c r="S9" s="187"/>
      <c r="T9" s="190"/>
      <c r="U9" s="188"/>
      <c r="V9" s="187"/>
      <c r="W9" s="190"/>
      <c r="X9" s="191"/>
      <c r="Y9" s="188"/>
      <c r="Z9" s="187"/>
      <c r="AA9" s="190"/>
      <c r="AB9" s="191"/>
      <c r="AC9" s="187"/>
      <c r="AD9" s="188"/>
    </row>
    <row r="10" spans="1:30" ht="15.95" customHeight="1" thickBot="1" x14ac:dyDescent="0.3">
      <c r="A10" s="192" t="s">
        <v>453</v>
      </c>
      <c r="B10" s="193"/>
      <c r="C10" s="194"/>
      <c r="D10" s="325"/>
      <c r="E10" s="193">
        <f>COUNTIF(E5:E8, "Pass")</f>
        <v>1</v>
      </c>
      <c r="F10" s="195"/>
      <c r="G10" s="196"/>
      <c r="H10" s="194"/>
      <c r="I10" s="193"/>
      <c r="J10" s="195"/>
      <c r="K10" s="196"/>
      <c r="L10" s="194"/>
      <c r="M10" s="193"/>
      <c r="N10" s="196"/>
      <c r="O10" s="194"/>
      <c r="P10" s="193"/>
      <c r="Q10" s="196"/>
      <c r="R10" s="194"/>
      <c r="S10" s="193"/>
      <c r="T10" s="196"/>
      <c r="U10" s="194"/>
      <c r="V10" s="193"/>
      <c r="W10" s="196"/>
      <c r="X10" s="197"/>
      <c r="Y10" s="194"/>
      <c r="Z10" s="193"/>
      <c r="AA10" s="196"/>
      <c r="AB10" s="197"/>
      <c r="AC10" s="193">
        <f>COUNTIF(AC5:AC8, "Pass")</f>
        <v>1</v>
      </c>
      <c r="AD10" s="194"/>
    </row>
    <row r="11" spans="1:30" ht="15.95" customHeight="1" thickBot="1" x14ac:dyDescent="0.3"/>
    <row r="12" spans="1:30" x14ac:dyDescent="0.25">
      <c r="A12" s="87" t="s">
        <v>603</v>
      </c>
      <c r="B12" s="309"/>
    </row>
    <row r="13" spans="1:30" x14ac:dyDescent="0.25">
      <c r="A13" s="297" t="s">
        <v>602</v>
      </c>
      <c r="B13" s="176"/>
    </row>
    <row r="14" spans="1:30" x14ac:dyDescent="0.25">
      <c r="A14" s="314" t="s">
        <v>600</v>
      </c>
      <c r="B14" s="315">
        <v>25</v>
      </c>
    </row>
    <row r="15" spans="1:30" x14ac:dyDescent="0.25">
      <c r="A15" s="314" t="s">
        <v>598</v>
      </c>
      <c r="B15" s="316" t="s">
        <v>604</v>
      </c>
    </row>
    <row r="16" spans="1:30" x14ac:dyDescent="0.25">
      <c r="A16" s="314" t="s">
        <v>601</v>
      </c>
      <c r="B16" s="315">
        <v>15</v>
      </c>
    </row>
    <row r="17" spans="1:2" x14ac:dyDescent="0.25">
      <c r="A17" s="89"/>
      <c r="B17" s="176"/>
    </row>
    <row r="18" spans="1:2" x14ac:dyDescent="0.25">
      <c r="A18" s="297" t="s">
        <v>657</v>
      </c>
      <c r="B18" s="176"/>
    </row>
    <row r="19" spans="1:2" x14ac:dyDescent="0.25">
      <c r="A19" s="314" t="s">
        <v>600</v>
      </c>
      <c r="B19" s="315">
        <v>75</v>
      </c>
    </row>
    <row r="20" spans="1:2" x14ac:dyDescent="0.25">
      <c r="A20" s="314" t="s">
        <v>598</v>
      </c>
      <c r="B20" s="316" t="s">
        <v>599</v>
      </c>
    </row>
    <row r="21" spans="1:2" ht="15.75" thickBot="1" x14ac:dyDescent="0.3">
      <c r="A21" s="317" t="s">
        <v>601</v>
      </c>
      <c r="B21" s="318">
        <v>50</v>
      </c>
    </row>
  </sheetData>
  <sheetProtection algorithmName="SHA-512" hashValue="NIMdX8mBcgRO8N/u1jEHab1gHCPLvQWzegrBvfhfWKSqix8X4JHjnxsUUu7IKE30JSXtdYjb7GvAJgEdthleXQ==" saltValue="et4HrmzIqyHF2PWmvtI04g==" spinCount="100000" sheet="1" objects="1" scenarios="1" selectLockedCells="1" selectUnlockedCells="1"/>
  <mergeCells count="9">
    <mergeCell ref="S3:U3"/>
    <mergeCell ref="V3:Y3"/>
    <mergeCell ref="Z3:AB3"/>
    <mergeCell ref="AC3:AD3"/>
    <mergeCell ref="B3:C3"/>
    <mergeCell ref="E3:H3"/>
    <mergeCell ref="I3:L3"/>
    <mergeCell ref="M3:O3"/>
    <mergeCell ref="P3:R3"/>
  </mergeCells>
  <hyperlinks>
    <hyperlink ref="R5" r:id="rId1"/>
    <hyperlink ref="U5" r:id="rId2"/>
    <hyperlink ref="R6" r:id="rId3"/>
    <hyperlink ref="R7" r:id="rId4"/>
    <hyperlink ref="R8" r:id="rId5"/>
    <hyperlink ref="U6" r:id="rId6"/>
    <hyperlink ref="U7" r:id="rId7"/>
    <hyperlink ref="U8" r:id="rId8"/>
  </hyperlinks>
  <pageMargins left="0.7" right="0.7" top="0.75" bottom="0.75" header="0.3" footer="0.3"/>
  <pageSetup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zoomScale="50" zoomScaleNormal="50" workbookViewId="0">
      <pane xSplit="4" ySplit="4" topLeftCell="R5" activePane="bottomRight" state="frozen"/>
      <selection activeCell="H61" sqref="H61"/>
      <selection pane="topRight" activeCell="H61" sqref="H61"/>
      <selection pane="bottomLeft" activeCell="H61" sqref="H61"/>
      <selection pane="bottomRight" activeCell="H61" sqref="H61"/>
    </sheetView>
  </sheetViews>
  <sheetFormatPr defaultRowHeight="15" x14ac:dyDescent="0.25"/>
  <cols>
    <col min="1" max="1" width="19" style="17" customWidth="1"/>
    <col min="2" max="2" width="17.42578125" hidden="1" customWidth="1"/>
    <col min="3" max="3" width="18.140625" hidden="1" customWidth="1"/>
    <col min="4" max="4" width="22.140625" hidden="1" customWidth="1"/>
    <col min="5" max="5" width="16.5703125" customWidth="1"/>
    <col min="6" max="6" width="19.28515625" customWidth="1"/>
    <col min="7" max="7" width="13.5703125" customWidth="1"/>
    <col min="8" max="8" width="10.85546875" customWidth="1"/>
    <col min="9" max="9" width="12.42578125" customWidth="1"/>
    <col min="10" max="10" width="20.7109375" customWidth="1"/>
    <col min="11" max="11" width="12.140625" customWidth="1"/>
    <col min="12" max="12" width="18.5703125" customWidth="1"/>
    <col min="13" max="13" width="12.42578125" customWidth="1"/>
    <col min="14" max="14" width="13.42578125" customWidth="1"/>
    <col min="15" max="15" width="21" customWidth="1"/>
    <col min="16" max="16" width="12.140625" customWidth="1"/>
    <col min="17" max="17" width="21.140625" customWidth="1"/>
    <col min="18" max="18" width="15.5703125" customWidth="1"/>
    <col min="19" max="19" width="14.7109375" customWidth="1"/>
    <col min="20" max="20" width="21.85546875" customWidth="1"/>
    <col min="21" max="21" width="22.5703125" customWidth="1"/>
    <col min="23" max="24" width="14.42578125" customWidth="1"/>
    <col min="25" max="25" width="25.42578125" customWidth="1"/>
    <col min="26" max="26" width="13.140625" customWidth="1"/>
    <col min="27" max="27" width="28.140625" customWidth="1"/>
    <col min="28" max="28" width="20.85546875" customWidth="1"/>
    <col min="29" max="29" width="14.85546875" customWidth="1"/>
    <col min="30" max="30" width="45.85546875" customWidth="1"/>
    <col min="31" max="31" width="37.85546875" customWidth="1"/>
    <col min="32" max="32" width="17.42578125" customWidth="1"/>
    <col min="33" max="33" width="10.28515625" customWidth="1"/>
  </cols>
  <sheetData>
    <row r="1" spans="1:31" ht="105.6" hidden="1" customHeight="1" thickBot="1" x14ac:dyDescent="0.4">
      <c r="A1" s="350" t="s">
        <v>424</v>
      </c>
      <c r="B1" s="163"/>
      <c r="AC1" s="460" t="s">
        <v>434</v>
      </c>
      <c r="AD1" s="461"/>
      <c r="AE1" s="462"/>
    </row>
    <row r="2" spans="1:31" ht="15" hidden="1" customHeight="1" thickBot="1" x14ac:dyDescent="0.3">
      <c r="AC2" s="463"/>
      <c r="AD2" s="464"/>
      <c r="AE2" s="465"/>
    </row>
    <row r="3" spans="1:31" s="379" customFormat="1" ht="28.5" customHeight="1" x14ac:dyDescent="0.25">
      <c r="A3" s="351" t="s">
        <v>373</v>
      </c>
      <c r="B3" s="457" t="s">
        <v>427</v>
      </c>
      <c r="C3" s="459"/>
      <c r="D3" s="323" t="s">
        <v>619</v>
      </c>
      <c r="E3" s="466" t="s">
        <v>428</v>
      </c>
      <c r="F3" s="467"/>
      <c r="G3" s="467"/>
      <c r="H3" s="468"/>
      <c r="I3" s="466" t="s">
        <v>721</v>
      </c>
      <c r="J3" s="467"/>
      <c r="K3" s="467"/>
      <c r="L3" s="467"/>
      <c r="M3" s="466" t="s">
        <v>429</v>
      </c>
      <c r="N3" s="467"/>
      <c r="O3" s="468"/>
      <c r="P3" s="466" t="s">
        <v>430</v>
      </c>
      <c r="Q3" s="467"/>
      <c r="R3" s="468"/>
      <c r="S3" s="466" t="s">
        <v>431</v>
      </c>
      <c r="T3" s="467"/>
      <c r="U3" s="468"/>
      <c r="V3" s="466" t="s">
        <v>432</v>
      </c>
      <c r="W3" s="467"/>
      <c r="X3" s="467"/>
      <c r="Y3" s="468"/>
      <c r="Z3" s="466" t="s">
        <v>433</v>
      </c>
      <c r="AA3" s="467"/>
      <c r="AB3" s="467"/>
      <c r="AC3" s="463"/>
      <c r="AD3" s="464"/>
      <c r="AE3" s="465"/>
    </row>
    <row r="4" spans="1:31" s="17" customFormat="1" ht="60.75" thickBot="1" x14ac:dyDescent="0.3">
      <c r="A4" s="352" t="s">
        <v>435</v>
      </c>
      <c r="B4" s="13" t="s">
        <v>436</v>
      </c>
      <c r="C4" s="171" t="s">
        <v>437</v>
      </c>
      <c r="D4" s="171" t="s">
        <v>620</v>
      </c>
      <c r="E4" s="13" t="s">
        <v>449</v>
      </c>
      <c r="F4" s="183" t="s">
        <v>447</v>
      </c>
      <c r="G4" s="169" t="s">
        <v>439</v>
      </c>
      <c r="H4" s="171" t="s">
        <v>437</v>
      </c>
      <c r="I4" s="13" t="s">
        <v>438</v>
      </c>
      <c r="J4" s="183" t="s">
        <v>750</v>
      </c>
      <c r="K4" s="169" t="s">
        <v>439</v>
      </c>
      <c r="L4" s="171" t="s">
        <v>437</v>
      </c>
      <c r="M4" s="13" t="s">
        <v>438</v>
      </c>
      <c r="N4" s="169" t="s">
        <v>439</v>
      </c>
      <c r="O4" s="171" t="s">
        <v>437</v>
      </c>
      <c r="P4" s="13" t="s">
        <v>438</v>
      </c>
      <c r="Q4" s="169" t="s">
        <v>439</v>
      </c>
      <c r="R4" s="171" t="s">
        <v>437</v>
      </c>
      <c r="S4" s="13" t="s">
        <v>438</v>
      </c>
      <c r="T4" s="169" t="s">
        <v>439</v>
      </c>
      <c r="U4" s="171" t="s">
        <v>437</v>
      </c>
      <c r="V4" s="13" t="s">
        <v>438</v>
      </c>
      <c r="W4" s="169" t="s">
        <v>655</v>
      </c>
      <c r="X4" s="376" t="s">
        <v>658</v>
      </c>
      <c r="Y4" s="171" t="s">
        <v>659</v>
      </c>
      <c r="Z4" s="13" t="s">
        <v>438</v>
      </c>
      <c r="AA4" s="169" t="s">
        <v>439</v>
      </c>
      <c r="AB4" s="408" t="s">
        <v>437</v>
      </c>
      <c r="AC4" s="442" t="s">
        <v>440</v>
      </c>
      <c r="AD4" s="437" t="s">
        <v>439</v>
      </c>
      <c r="AE4" s="443" t="s">
        <v>766</v>
      </c>
    </row>
    <row r="5" spans="1:31" ht="83.1" customHeight="1" x14ac:dyDescent="0.25">
      <c r="A5" s="172" t="s">
        <v>368</v>
      </c>
      <c r="B5" s="319">
        <f>'USEPA SMM 2017 Data'!J68</f>
        <v>31.590279913872653</v>
      </c>
      <c r="C5" s="310" t="s">
        <v>627</v>
      </c>
      <c r="D5" s="310" t="s">
        <v>596</v>
      </c>
      <c r="E5" s="214" t="str">
        <f>IF(F5&gt;0.75,"Pass","Fail")</f>
        <v>Fail</v>
      </c>
      <c r="F5" s="215">
        <f>'MRF Survey'!BK92</f>
        <v>0.44</v>
      </c>
      <c r="G5" s="356" t="s">
        <v>697</v>
      </c>
      <c r="H5" s="392" t="s">
        <v>448</v>
      </c>
      <c r="I5" s="214" t="str">
        <f t="shared" ref="I5:I10" si="0">IF(J5&gt;0.75,"Pass","Fail")</f>
        <v>Fail</v>
      </c>
      <c r="J5" s="426">
        <f>'Dropoff Center Survey'!BE68</f>
        <v>0.27777777777777779</v>
      </c>
      <c r="K5" s="393"/>
      <c r="L5" s="425" t="s">
        <v>749</v>
      </c>
      <c r="M5" s="214" t="s">
        <v>445</v>
      </c>
      <c r="N5" s="393"/>
      <c r="O5" s="417" t="s">
        <v>723</v>
      </c>
      <c r="P5" s="358" t="s">
        <v>445</v>
      </c>
      <c r="Q5" s="387" t="s">
        <v>715</v>
      </c>
      <c r="R5" s="403" t="s">
        <v>714</v>
      </c>
      <c r="S5" s="358" t="s">
        <v>445</v>
      </c>
      <c r="T5" s="387" t="s">
        <v>715</v>
      </c>
      <c r="U5" s="403" t="s">
        <v>714</v>
      </c>
      <c r="V5" s="214" t="s">
        <v>445</v>
      </c>
      <c r="W5" s="420" t="s">
        <v>656</v>
      </c>
      <c r="X5" s="420" t="s">
        <v>656</v>
      </c>
      <c r="Y5" s="421" t="s">
        <v>724</v>
      </c>
      <c r="Z5" s="342" t="s">
        <v>445</v>
      </c>
      <c r="AA5" s="349" t="s">
        <v>686</v>
      </c>
      <c r="AB5" s="96"/>
      <c r="AC5" s="342" t="s">
        <v>445</v>
      </c>
      <c r="AD5" s="387" t="s">
        <v>780</v>
      </c>
      <c r="AE5" s="176"/>
    </row>
    <row r="6" spans="1:31" ht="77.099999999999994" customHeight="1" x14ac:dyDescent="0.25">
      <c r="A6" s="175" t="s">
        <v>450</v>
      </c>
      <c r="B6" s="321">
        <f>'USEPA SMM 2017 Data'!J66</f>
        <v>306.18271301138111</v>
      </c>
      <c r="C6" s="310" t="s">
        <v>628</v>
      </c>
      <c r="D6" s="322">
        <v>0.49199999999999999</v>
      </c>
      <c r="E6" s="211" t="str">
        <f t="shared" ref="E6:E11" si="1">IF(F6&gt;0.75,"Pass","Fail")</f>
        <v>Pass</v>
      </c>
      <c r="F6" s="212">
        <f>'MRF Survey'!BL92</f>
        <v>1</v>
      </c>
      <c r="G6" s="386" t="s">
        <v>698</v>
      </c>
      <c r="H6" s="389" t="s">
        <v>448</v>
      </c>
      <c r="I6" s="211" t="str">
        <f t="shared" si="0"/>
        <v>Pass</v>
      </c>
      <c r="J6" s="216">
        <f>'Dropoff Center Survey'!BF68</f>
        <v>1</v>
      </c>
      <c r="K6" s="340"/>
      <c r="L6" s="423" t="s">
        <v>749</v>
      </c>
      <c r="M6" s="339" t="s">
        <v>597</v>
      </c>
      <c r="N6" s="340"/>
      <c r="O6" s="418" t="s">
        <v>723</v>
      </c>
      <c r="P6" s="410" t="str">
        <f>IF(Q6&gt;0.75,"Pass","Fail")</f>
        <v>Pass</v>
      </c>
      <c r="Q6" s="386" t="s">
        <v>711</v>
      </c>
      <c r="R6" s="402" t="s">
        <v>714</v>
      </c>
      <c r="S6" s="367" t="str">
        <f>IF(T6&gt;0.75,"Pass","Fail")</f>
        <v>Pass</v>
      </c>
      <c r="T6" s="386" t="s">
        <v>711</v>
      </c>
      <c r="U6" s="402" t="s">
        <v>714</v>
      </c>
      <c r="V6" s="374" t="str">
        <f t="shared" ref="V6" si="2">IF(W6&gt;0.75,"Pass","Fail")</f>
        <v>Pass</v>
      </c>
      <c r="W6" s="340">
        <v>797.1</v>
      </c>
      <c r="X6" s="377">
        <f>W6/2000*100</f>
        <v>39.855000000000004</v>
      </c>
      <c r="Y6" s="375" t="s">
        <v>677</v>
      </c>
      <c r="Z6" s="89"/>
      <c r="AA6" s="85"/>
      <c r="AB6" s="92"/>
      <c r="AC6" s="339" t="s">
        <v>597</v>
      </c>
      <c r="AD6" s="386" t="s">
        <v>720</v>
      </c>
      <c r="AE6" s="406" t="s">
        <v>781</v>
      </c>
    </row>
    <row r="7" spans="1:31" ht="45" x14ac:dyDescent="0.25">
      <c r="A7" s="175" t="s">
        <v>369</v>
      </c>
      <c r="B7" s="321">
        <f>'USEPA SMM 2017 Data'!J67</f>
        <v>121.50107659181791</v>
      </c>
      <c r="C7" s="310" t="s">
        <v>536</v>
      </c>
      <c r="D7" s="310" t="s">
        <v>596</v>
      </c>
      <c r="E7" s="218" t="s">
        <v>465</v>
      </c>
      <c r="F7" s="217">
        <f>'MRF Survey'!BM92</f>
        <v>0.65789473684210531</v>
      </c>
      <c r="G7" s="110"/>
      <c r="H7" s="391" t="s">
        <v>448</v>
      </c>
      <c r="I7" s="214" t="str">
        <f t="shared" si="0"/>
        <v>Fail</v>
      </c>
      <c r="J7" s="426">
        <f>'Dropoff Center Survey'!BG68</f>
        <v>0.44230769230769229</v>
      </c>
      <c r="K7" s="343"/>
      <c r="L7" s="425" t="s">
        <v>749</v>
      </c>
      <c r="M7" s="342" t="s">
        <v>445</v>
      </c>
      <c r="N7" s="343"/>
      <c r="O7" s="419" t="s">
        <v>723</v>
      </c>
      <c r="P7" s="358" t="s">
        <v>445</v>
      </c>
      <c r="Q7" s="387" t="s">
        <v>715</v>
      </c>
      <c r="R7" s="403" t="s">
        <v>714</v>
      </c>
      <c r="S7" s="358" t="s">
        <v>445</v>
      </c>
      <c r="T7" s="387" t="s">
        <v>715</v>
      </c>
      <c r="U7" s="403" t="s">
        <v>714</v>
      </c>
      <c r="V7" s="214" t="s">
        <v>445</v>
      </c>
      <c r="W7" s="420" t="s">
        <v>656</v>
      </c>
      <c r="X7" s="420" t="s">
        <v>656</v>
      </c>
      <c r="Y7" s="421" t="s">
        <v>724</v>
      </c>
      <c r="Z7" s="89"/>
      <c r="AA7" s="85"/>
      <c r="AB7" s="92"/>
      <c r="AC7" s="342" t="s">
        <v>445</v>
      </c>
      <c r="AD7" s="387" t="s">
        <v>751</v>
      </c>
      <c r="AE7" s="176"/>
    </row>
    <row r="8" spans="1:31" ht="81" customHeight="1" x14ac:dyDescent="0.25">
      <c r="A8" s="175" t="s">
        <v>370</v>
      </c>
      <c r="B8" s="310" t="s">
        <v>596</v>
      </c>
      <c r="C8" s="310" t="s">
        <v>536</v>
      </c>
      <c r="D8" s="310" t="s">
        <v>596</v>
      </c>
      <c r="E8" s="214" t="str">
        <f t="shared" si="1"/>
        <v>Fail</v>
      </c>
      <c r="F8" s="215">
        <f>'MRF Survey'!BN92</f>
        <v>0.43421052631578949</v>
      </c>
      <c r="G8" s="356" t="s">
        <v>697</v>
      </c>
      <c r="H8" s="392" t="s">
        <v>448</v>
      </c>
      <c r="I8" s="214" t="str">
        <f t="shared" si="0"/>
        <v>Fail</v>
      </c>
      <c r="J8" s="426">
        <f>'Dropoff Center Survey'!BH68</f>
        <v>0.29629629629629628</v>
      </c>
      <c r="K8" s="343"/>
      <c r="L8" s="425" t="s">
        <v>749</v>
      </c>
      <c r="M8" s="342" t="s">
        <v>445</v>
      </c>
      <c r="N8" s="343"/>
      <c r="O8" s="419" t="s">
        <v>723</v>
      </c>
      <c r="P8" s="358" t="s">
        <v>445</v>
      </c>
      <c r="Q8" s="387" t="s">
        <v>715</v>
      </c>
      <c r="R8" s="403" t="s">
        <v>714</v>
      </c>
      <c r="S8" s="358" t="s">
        <v>445</v>
      </c>
      <c r="T8" s="387" t="s">
        <v>715</v>
      </c>
      <c r="U8" s="403" t="s">
        <v>714</v>
      </c>
      <c r="V8" s="214" t="s">
        <v>445</v>
      </c>
      <c r="W8" s="420" t="s">
        <v>656</v>
      </c>
      <c r="X8" s="420" t="s">
        <v>656</v>
      </c>
      <c r="Y8" s="421" t="s">
        <v>724</v>
      </c>
      <c r="Z8" s="342" t="s">
        <v>445</v>
      </c>
      <c r="AA8" s="349" t="s">
        <v>686</v>
      </c>
      <c r="AB8" s="92"/>
      <c r="AC8" s="342" t="s">
        <v>445</v>
      </c>
      <c r="AD8" s="387" t="s">
        <v>780</v>
      </c>
      <c r="AE8" s="176"/>
    </row>
    <row r="9" spans="1:31" ht="57.95" customHeight="1" x14ac:dyDescent="0.25">
      <c r="A9" s="175" t="s">
        <v>451</v>
      </c>
      <c r="B9" s="321">
        <f>'USEPA SMM 2017 Data'!J65</f>
        <v>359.64318671178097</v>
      </c>
      <c r="C9" s="310" t="s">
        <v>536</v>
      </c>
      <c r="D9" s="322">
        <v>0.70899999999999996</v>
      </c>
      <c r="E9" s="211" t="str">
        <f t="shared" si="1"/>
        <v>Pass</v>
      </c>
      <c r="F9" s="212">
        <f>'MRF Survey'!BO92</f>
        <v>0.98684210526315785</v>
      </c>
      <c r="G9" s="340"/>
      <c r="H9" s="389" t="s">
        <v>448</v>
      </c>
      <c r="I9" s="211" t="str">
        <f t="shared" si="0"/>
        <v>Pass</v>
      </c>
      <c r="J9" s="216">
        <f>'Dropoff Center Survey'!BI68</f>
        <v>0.90740740740740744</v>
      </c>
      <c r="K9" s="340"/>
      <c r="L9" s="423" t="s">
        <v>749</v>
      </c>
      <c r="M9" s="339" t="s">
        <v>597</v>
      </c>
      <c r="N9" s="340"/>
      <c r="O9" s="418" t="s">
        <v>723</v>
      </c>
      <c r="P9" s="410" t="str">
        <f>IF(Q9&gt;0.75,"Pass","Fail")</f>
        <v>Pass</v>
      </c>
      <c r="Q9" s="386" t="s">
        <v>711</v>
      </c>
      <c r="R9" s="402" t="s">
        <v>714</v>
      </c>
      <c r="S9" s="367" t="str">
        <f>IF(T9&gt;0.75,"Pass","Fail")</f>
        <v>Pass</v>
      </c>
      <c r="T9" s="386" t="s">
        <v>711</v>
      </c>
      <c r="U9" s="402" t="s">
        <v>714</v>
      </c>
      <c r="V9" s="374" t="str">
        <f t="shared" ref="V9" si="3">IF(W9&gt;0.75,"Pass","Fail")</f>
        <v>Pass</v>
      </c>
      <c r="W9" s="340" t="s">
        <v>656</v>
      </c>
      <c r="X9" s="377" t="s">
        <v>656</v>
      </c>
      <c r="Y9" s="375" t="s">
        <v>678</v>
      </c>
      <c r="Z9" s="89"/>
      <c r="AA9" s="85"/>
      <c r="AB9" s="92"/>
      <c r="AC9" s="339" t="s">
        <v>597</v>
      </c>
      <c r="AD9" s="386" t="s">
        <v>720</v>
      </c>
      <c r="AE9" s="406" t="s">
        <v>781</v>
      </c>
    </row>
    <row r="10" spans="1:31" ht="49.5" customHeight="1" x14ac:dyDescent="0.25">
      <c r="A10" s="175" t="s">
        <v>371</v>
      </c>
      <c r="B10" s="310" t="s">
        <v>596</v>
      </c>
      <c r="C10" s="310" t="s">
        <v>596</v>
      </c>
      <c r="D10" s="310" t="s">
        <v>596</v>
      </c>
      <c r="E10" s="214" t="str">
        <f t="shared" si="1"/>
        <v>Fail</v>
      </c>
      <c r="F10" s="215">
        <f>'MRF Survey'!BP92</f>
        <v>0.11842105263157894</v>
      </c>
      <c r="G10" s="343"/>
      <c r="H10" s="392" t="s">
        <v>448</v>
      </c>
      <c r="I10" s="214" t="str">
        <f t="shared" si="0"/>
        <v>Fail</v>
      </c>
      <c r="J10" s="426">
        <f>'Dropoff Center Survey'!BJ68</f>
        <v>0.1111111111111111</v>
      </c>
      <c r="K10" s="343"/>
      <c r="L10" s="425" t="s">
        <v>749</v>
      </c>
      <c r="M10" s="342" t="s">
        <v>445</v>
      </c>
      <c r="N10" s="343"/>
      <c r="O10" s="419" t="s">
        <v>723</v>
      </c>
      <c r="P10" s="358" t="s">
        <v>445</v>
      </c>
      <c r="Q10" s="387" t="s">
        <v>715</v>
      </c>
      <c r="R10" s="403" t="s">
        <v>714</v>
      </c>
      <c r="S10" s="358" t="s">
        <v>445</v>
      </c>
      <c r="T10" s="387" t="s">
        <v>715</v>
      </c>
      <c r="U10" s="403" t="s">
        <v>714</v>
      </c>
      <c r="V10" s="214" t="s">
        <v>445</v>
      </c>
      <c r="W10" s="420" t="s">
        <v>656</v>
      </c>
      <c r="X10" s="420" t="s">
        <v>656</v>
      </c>
      <c r="Y10" s="421" t="s">
        <v>724</v>
      </c>
      <c r="Z10" s="89"/>
      <c r="AA10" s="85"/>
      <c r="AB10" s="92"/>
      <c r="AC10" s="342" t="s">
        <v>445</v>
      </c>
      <c r="AD10" s="387" t="s">
        <v>751</v>
      </c>
      <c r="AE10" s="176"/>
    </row>
    <row r="11" spans="1:31" ht="54.6" customHeight="1" x14ac:dyDescent="0.25">
      <c r="A11" s="175" t="s">
        <v>372</v>
      </c>
      <c r="B11" s="310" t="s">
        <v>596</v>
      </c>
      <c r="C11" s="310" t="s">
        <v>596</v>
      </c>
      <c r="D11" s="310" t="s">
        <v>596</v>
      </c>
      <c r="E11" s="214" t="str">
        <f t="shared" si="1"/>
        <v>Fail</v>
      </c>
      <c r="F11" s="215">
        <f>'MRF Survey'!BQ92</f>
        <v>0.2</v>
      </c>
      <c r="G11" s="343"/>
      <c r="H11" s="392" t="s">
        <v>448</v>
      </c>
      <c r="I11" s="444" t="s">
        <v>445</v>
      </c>
      <c r="J11" s="426">
        <f>'Dropoff Center Survey'!BK68</f>
        <v>0.35185185185185186</v>
      </c>
      <c r="K11" s="343"/>
      <c r="L11" s="425" t="s">
        <v>749</v>
      </c>
      <c r="M11" s="342" t="s">
        <v>445</v>
      </c>
      <c r="N11" s="343"/>
      <c r="O11" s="419" t="s">
        <v>723</v>
      </c>
      <c r="P11" s="358" t="s">
        <v>445</v>
      </c>
      <c r="Q11" s="387" t="s">
        <v>715</v>
      </c>
      <c r="R11" s="403" t="s">
        <v>714</v>
      </c>
      <c r="S11" s="358" t="s">
        <v>445</v>
      </c>
      <c r="T11" s="387" t="s">
        <v>715</v>
      </c>
      <c r="U11" s="403" t="s">
        <v>714</v>
      </c>
      <c r="V11" s="214" t="s">
        <v>445</v>
      </c>
      <c r="W11" s="420" t="s">
        <v>656</v>
      </c>
      <c r="X11" s="420" t="s">
        <v>656</v>
      </c>
      <c r="Y11" s="421" t="s">
        <v>724</v>
      </c>
      <c r="Z11" s="89"/>
      <c r="AA11" s="85"/>
      <c r="AB11" s="92"/>
      <c r="AC11" s="342" t="s">
        <v>445</v>
      </c>
      <c r="AD11" s="387" t="s">
        <v>751</v>
      </c>
      <c r="AE11" s="176"/>
    </row>
    <row r="12" spans="1:31" ht="15.95" customHeight="1" thickBot="1" x14ac:dyDescent="0.3">
      <c r="A12" s="175"/>
      <c r="B12" s="89"/>
      <c r="C12" s="176"/>
      <c r="D12" s="176"/>
      <c r="E12" s="89"/>
      <c r="F12" s="117"/>
      <c r="G12" s="85"/>
      <c r="H12" s="176"/>
      <c r="I12" s="89"/>
      <c r="J12" s="117"/>
      <c r="K12" s="85"/>
      <c r="L12" s="176"/>
      <c r="M12" s="89"/>
      <c r="N12" s="85"/>
      <c r="O12" s="176"/>
      <c r="P12" s="89"/>
      <c r="Q12" s="85"/>
      <c r="R12" s="176"/>
      <c r="S12" s="89"/>
      <c r="T12" s="85"/>
      <c r="U12" s="176"/>
      <c r="V12" s="89"/>
      <c r="W12" s="85"/>
      <c r="X12" s="92"/>
      <c r="Y12" s="176"/>
      <c r="Z12" s="89"/>
      <c r="AA12" s="85"/>
      <c r="AB12" s="92"/>
      <c r="AC12" s="89"/>
      <c r="AD12" s="85"/>
      <c r="AE12" s="176"/>
    </row>
    <row r="13" spans="1:31" ht="15.95" customHeight="1" thickBot="1" x14ac:dyDescent="0.3">
      <c r="A13" s="353" t="s">
        <v>453</v>
      </c>
      <c r="B13" s="193"/>
      <c r="C13" s="194"/>
      <c r="D13" s="194"/>
      <c r="E13" s="193">
        <f>COUNTIF(E5:E11, "Pass")</f>
        <v>2</v>
      </c>
      <c r="F13" s="195"/>
      <c r="G13" s="196"/>
      <c r="H13" s="194"/>
      <c r="I13" s="193"/>
      <c r="J13" s="195"/>
      <c r="K13" s="196"/>
      <c r="L13" s="194"/>
      <c r="M13" s="193"/>
      <c r="N13" s="196"/>
      <c r="O13" s="194"/>
      <c r="P13" s="193"/>
      <c r="Q13" s="196"/>
      <c r="R13" s="194"/>
      <c r="S13" s="193"/>
      <c r="T13" s="196"/>
      <c r="U13" s="194"/>
      <c r="V13" s="193"/>
      <c r="W13" s="196"/>
      <c r="X13" s="197"/>
      <c r="Y13" s="194"/>
      <c r="Z13" s="193"/>
      <c r="AA13" s="196"/>
      <c r="AB13" s="197"/>
      <c r="AC13" s="90">
        <f>COUNTIF(AC5:AC11, "Pass")</f>
        <v>2</v>
      </c>
      <c r="AD13" s="91"/>
      <c r="AE13" s="179"/>
    </row>
    <row r="14" spans="1:31" ht="15.95" customHeight="1" thickBot="1" x14ac:dyDescent="0.3"/>
    <row r="15" spans="1:31" x14ac:dyDescent="0.25">
      <c r="A15" s="239" t="s">
        <v>603</v>
      </c>
      <c r="B15" s="309"/>
    </row>
    <row r="16" spans="1:31" ht="30" x14ac:dyDescent="0.25">
      <c r="A16" s="296" t="s">
        <v>602</v>
      </c>
      <c r="B16" s="176"/>
    </row>
    <row r="17" spans="1:2" ht="30" x14ac:dyDescent="0.25">
      <c r="A17" s="354" t="s">
        <v>600</v>
      </c>
      <c r="B17" s="315">
        <v>25</v>
      </c>
    </row>
    <row r="18" spans="1:2" ht="30" x14ac:dyDescent="0.25">
      <c r="A18" s="354" t="s">
        <v>598</v>
      </c>
      <c r="B18" s="316" t="s">
        <v>604</v>
      </c>
    </row>
    <row r="19" spans="1:2" x14ac:dyDescent="0.25">
      <c r="A19" s="354" t="s">
        <v>601</v>
      </c>
      <c r="B19" s="315">
        <v>15</v>
      </c>
    </row>
    <row r="20" spans="1:2" x14ac:dyDescent="0.25">
      <c r="A20" s="240"/>
      <c r="B20" s="176"/>
    </row>
    <row r="21" spans="1:2" ht="30" x14ac:dyDescent="0.25">
      <c r="A21" s="296" t="s">
        <v>657</v>
      </c>
      <c r="B21" s="176"/>
    </row>
    <row r="22" spans="1:2" ht="30" x14ac:dyDescent="0.25">
      <c r="A22" s="354" t="s">
        <v>600</v>
      </c>
      <c r="B22" s="315">
        <v>75</v>
      </c>
    </row>
    <row r="23" spans="1:2" ht="30" x14ac:dyDescent="0.25">
      <c r="A23" s="354" t="s">
        <v>598</v>
      </c>
      <c r="B23" s="316" t="s">
        <v>599</v>
      </c>
    </row>
    <row r="24" spans="1:2" ht="15.75" thickBot="1" x14ac:dyDescent="0.3">
      <c r="A24" s="355" t="s">
        <v>601</v>
      </c>
      <c r="B24" s="318">
        <v>50</v>
      </c>
    </row>
  </sheetData>
  <sheetProtection algorithmName="SHA-512" hashValue="K6p9qOp7sYmISto/nYlMpeCK0mAFrAfVY13B/tTD0K9dqlpvQrx9gch2DXTxkTrLT33BySbbQhCpBSiMvBrvNg==" saltValue="DdQGudLJV725pcNrVnqnGg==" spinCount="100000" sheet="1" objects="1" scenarios="1" selectLockedCells="1" selectUnlockedCells="1"/>
  <mergeCells count="9">
    <mergeCell ref="AC1:AE3"/>
    <mergeCell ref="S3:U3"/>
    <mergeCell ref="V3:Y3"/>
    <mergeCell ref="Z3:AB3"/>
    <mergeCell ref="B3:C3"/>
    <mergeCell ref="E3:H3"/>
    <mergeCell ref="I3:L3"/>
    <mergeCell ref="M3:O3"/>
    <mergeCell ref="P3:R3"/>
  </mergeCells>
  <hyperlinks>
    <hyperlink ref="R6" r:id="rId1"/>
    <hyperlink ref="U6" r:id="rId2"/>
    <hyperlink ref="R9" r:id="rId3"/>
    <hyperlink ref="U9" r:id="rId4"/>
    <hyperlink ref="R5" r:id="rId5"/>
    <hyperlink ref="R7" r:id="rId6"/>
    <hyperlink ref="R8" r:id="rId7"/>
    <hyperlink ref="R10" r:id="rId8"/>
    <hyperlink ref="R11" r:id="rId9"/>
    <hyperlink ref="U5" r:id="rId10"/>
    <hyperlink ref="U7" r:id="rId11"/>
    <hyperlink ref="U8" r:id="rId12"/>
    <hyperlink ref="U10" r:id="rId13"/>
    <hyperlink ref="U11" r:id="rId14"/>
  </hyperlinks>
  <pageMargins left="0.7" right="0.7" top="0.75" bottom="0.75" header="0.3" footer="0.3"/>
  <pageSetup orientation="portrait"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zoomScale="50" zoomScaleNormal="50" workbookViewId="0">
      <pane xSplit="1" ySplit="4" topLeftCell="B5" activePane="bottomRight" state="frozen"/>
      <selection activeCell="H61" sqref="H61"/>
      <selection pane="topRight" activeCell="H61" sqref="H61"/>
      <selection pane="bottomLeft" activeCell="H61" sqref="H61"/>
      <selection pane="bottomRight" activeCell="H61" sqref="H61"/>
    </sheetView>
  </sheetViews>
  <sheetFormatPr defaultRowHeight="15" x14ac:dyDescent="0.25"/>
  <cols>
    <col min="1" max="1" width="17.42578125" style="17" customWidth="1"/>
    <col min="2" max="2" width="13.85546875" customWidth="1"/>
    <col min="3" max="3" width="22" customWidth="1"/>
    <col min="4" max="4" width="27.5703125" customWidth="1"/>
    <col min="5" max="5" width="15.140625" customWidth="1"/>
    <col min="6" max="6" width="16" customWidth="1"/>
    <col min="7" max="7" width="29.85546875" customWidth="1"/>
    <col min="8" max="8" width="15.5703125" customWidth="1"/>
    <col min="9" max="9" width="14" customWidth="1"/>
    <col min="10" max="10" width="19.85546875" customWidth="1"/>
    <col min="11" max="11" width="24.7109375" customWidth="1"/>
    <col min="12" max="12" width="14.5703125" customWidth="1"/>
    <col min="13" max="13" width="12.85546875" customWidth="1"/>
    <col min="14" max="14" width="15.5703125" customWidth="1"/>
    <col min="15" max="15" width="23.85546875" customWidth="1"/>
    <col min="16" max="16" width="12.140625" customWidth="1"/>
    <col min="17" max="17" width="18.7109375" customWidth="1"/>
    <col min="18" max="18" width="17.5703125" customWidth="1"/>
    <col min="19" max="20" width="13.28515625" customWidth="1"/>
    <col min="21" max="21" width="17.140625" customWidth="1"/>
    <col min="22" max="22" width="13.42578125" customWidth="1"/>
    <col min="23" max="23" width="11.140625" style="17" customWidth="1"/>
    <col min="24" max="24" width="17.5703125" style="380" customWidth="1"/>
    <col min="25" max="25" width="24" customWidth="1"/>
    <col min="26" max="26" width="12.85546875" customWidth="1"/>
    <col min="27" max="27" width="23.85546875" customWidth="1"/>
    <col min="28" max="28" width="11.140625" customWidth="1"/>
    <col min="29" max="29" width="17.42578125" customWidth="1"/>
    <col min="30" max="30" width="39.85546875" customWidth="1"/>
    <col min="31" max="31" width="38.140625" customWidth="1"/>
  </cols>
  <sheetData>
    <row r="1" spans="1:31" ht="105" hidden="1" x14ac:dyDescent="0.35">
      <c r="A1" s="350" t="s">
        <v>424</v>
      </c>
      <c r="B1" s="163"/>
    </row>
    <row r="2" spans="1:31" ht="15.75" hidden="1" thickBot="1" x14ac:dyDescent="0.3"/>
    <row r="3" spans="1:31" s="430" customFormat="1" ht="24.6" customHeight="1" x14ac:dyDescent="0.25">
      <c r="A3" s="429" t="s">
        <v>363</v>
      </c>
      <c r="B3" s="457" t="s">
        <v>427</v>
      </c>
      <c r="C3" s="459"/>
      <c r="D3" s="378" t="s">
        <v>619</v>
      </c>
      <c r="E3" s="457" t="s">
        <v>428</v>
      </c>
      <c r="F3" s="458"/>
      <c r="G3" s="458"/>
      <c r="H3" s="459"/>
      <c r="I3" s="457" t="s">
        <v>721</v>
      </c>
      <c r="J3" s="458"/>
      <c r="K3" s="458"/>
      <c r="L3" s="458"/>
      <c r="M3" s="457" t="s">
        <v>429</v>
      </c>
      <c r="N3" s="458"/>
      <c r="O3" s="459"/>
      <c r="P3" s="458" t="s">
        <v>430</v>
      </c>
      <c r="Q3" s="458"/>
      <c r="R3" s="459"/>
      <c r="S3" s="457" t="s">
        <v>431</v>
      </c>
      <c r="T3" s="458"/>
      <c r="U3" s="459"/>
      <c r="V3" s="457" t="s">
        <v>432</v>
      </c>
      <c r="W3" s="458"/>
      <c r="X3" s="458"/>
      <c r="Y3" s="459"/>
      <c r="Z3" s="458" t="s">
        <v>718</v>
      </c>
      <c r="AA3" s="458"/>
      <c r="AB3" s="458"/>
      <c r="AC3" s="469" t="s">
        <v>434</v>
      </c>
      <c r="AD3" s="470"/>
      <c r="AE3" s="471"/>
    </row>
    <row r="4" spans="1:31" ht="45.95" customHeight="1" thickBot="1" x14ac:dyDescent="0.3">
      <c r="A4" s="352" t="s">
        <v>435</v>
      </c>
      <c r="B4" s="167" t="s">
        <v>436</v>
      </c>
      <c r="C4" s="168" t="s">
        <v>437</v>
      </c>
      <c r="D4" s="366" t="s">
        <v>620</v>
      </c>
      <c r="E4" s="13" t="s">
        <v>449</v>
      </c>
      <c r="F4" s="183" t="s">
        <v>447</v>
      </c>
      <c r="G4" s="169" t="s">
        <v>439</v>
      </c>
      <c r="H4" s="168" t="s">
        <v>437</v>
      </c>
      <c r="I4" s="13" t="s">
        <v>438</v>
      </c>
      <c r="J4" s="183" t="s">
        <v>750</v>
      </c>
      <c r="K4" s="169" t="s">
        <v>439</v>
      </c>
      <c r="L4" s="170" t="s">
        <v>437</v>
      </c>
      <c r="M4" s="411" t="s">
        <v>438</v>
      </c>
      <c r="N4" s="376" t="s">
        <v>439</v>
      </c>
      <c r="O4" s="412" t="s">
        <v>437</v>
      </c>
      <c r="P4" s="183" t="s">
        <v>438</v>
      </c>
      <c r="Q4" s="169" t="s">
        <v>439</v>
      </c>
      <c r="R4" s="168" t="s">
        <v>437</v>
      </c>
      <c r="S4" s="13" t="s">
        <v>438</v>
      </c>
      <c r="T4" s="169" t="s">
        <v>439</v>
      </c>
      <c r="U4" s="168" t="s">
        <v>437</v>
      </c>
      <c r="V4" s="13" t="s">
        <v>438</v>
      </c>
      <c r="W4" s="169" t="s">
        <v>655</v>
      </c>
      <c r="X4" s="169" t="s">
        <v>658</v>
      </c>
      <c r="Y4" s="171" t="s">
        <v>661</v>
      </c>
      <c r="Z4" s="183" t="s">
        <v>438</v>
      </c>
      <c r="AA4" s="169" t="s">
        <v>439</v>
      </c>
      <c r="AB4" s="170" t="s">
        <v>437</v>
      </c>
      <c r="AC4" s="13" t="s">
        <v>438</v>
      </c>
      <c r="AD4" s="437" t="s">
        <v>439</v>
      </c>
      <c r="AE4" s="438" t="s">
        <v>766</v>
      </c>
    </row>
    <row r="5" spans="1:31" ht="59.1" customHeight="1" x14ac:dyDescent="0.25">
      <c r="A5" s="175" t="s">
        <v>374</v>
      </c>
      <c r="B5" s="311">
        <f>'USEPA SMM 2017 Data'!J27</f>
        <v>785.98364097200852</v>
      </c>
      <c r="C5" s="310" t="s">
        <v>536</v>
      </c>
      <c r="D5" s="367">
        <v>0.29099999999999998</v>
      </c>
      <c r="E5" s="211" t="str">
        <f>IF(F5&gt;0.75,"Pass","Fail")</f>
        <v>Pass</v>
      </c>
      <c r="F5" s="212">
        <f>'MRF Survey'!M$92</f>
        <v>1</v>
      </c>
      <c r="G5" s="388" t="s">
        <v>699</v>
      </c>
      <c r="H5" s="389" t="s">
        <v>448</v>
      </c>
      <c r="I5" s="339" t="str">
        <f t="shared" ref="I5:I33" si="0">IF(J5&gt;0.75,"Pass","Fail")</f>
        <v>Pass</v>
      </c>
      <c r="J5" s="212">
        <f>'Dropoff Center Survey'!G68</f>
        <v>1</v>
      </c>
      <c r="K5" s="388" t="s">
        <v>699</v>
      </c>
      <c r="L5" s="423" t="s">
        <v>749</v>
      </c>
      <c r="M5" s="413" t="str">
        <f>IF(N5&gt;0.75,"Pass","Fail")</f>
        <v>Pass</v>
      </c>
      <c r="N5" s="386" t="s">
        <v>709</v>
      </c>
      <c r="O5" s="402" t="s">
        <v>708</v>
      </c>
      <c r="P5" s="410" t="str">
        <f>IF(Q5&gt;0.75,"Pass","Fail")</f>
        <v>Pass</v>
      </c>
      <c r="Q5" s="386" t="s">
        <v>711</v>
      </c>
      <c r="R5" s="402" t="s">
        <v>714</v>
      </c>
      <c r="S5" s="367" t="str">
        <f>IF(T5&gt;0.75,"Pass","Fail")</f>
        <v>Pass</v>
      </c>
      <c r="T5" s="386" t="s">
        <v>711</v>
      </c>
      <c r="U5" s="402" t="s">
        <v>714</v>
      </c>
      <c r="V5" s="360" t="s">
        <v>675</v>
      </c>
      <c r="W5" s="395">
        <v>176.51</v>
      </c>
      <c r="X5" s="381">
        <f>W5/2000*100</f>
        <v>8.8254999999999999</v>
      </c>
      <c r="Y5" s="361">
        <v>10.58</v>
      </c>
      <c r="Z5" s="117"/>
      <c r="AA5" s="85"/>
      <c r="AB5" s="92"/>
      <c r="AC5" s="339" t="s">
        <v>597</v>
      </c>
      <c r="AD5" s="386" t="s">
        <v>720</v>
      </c>
      <c r="AE5" s="406" t="s">
        <v>767</v>
      </c>
    </row>
    <row r="6" spans="1:31" ht="47.1" customHeight="1" x14ac:dyDescent="0.25">
      <c r="A6" s="175" t="s">
        <v>375</v>
      </c>
      <c r="C6" s="310" t="s">
        <v>594</v>
      </c>
      <c r="D6" s="407" t="s">
        <v>594</v>
      </c>
      <c r="E6" s="218" t="s">
        <v>465</v>
      </c>
      <c r="F6" s="213">
        <f>'MRF Survey'!N$92</f>
        <v>0.65789473684210531</v>
      </c>
      <c r="G6" s="390" t="s">
        <v>466</v>
      </c>
      <c r="H6" s="391" t="s">
        <v>448</v>
      </c>
      <c r="I6" s="218" t="s">
        <v>465</v>
      </c>
      <c r="J6" s="213">
        <f>'Dropoff Center Survey'!H68</f>
        <v>0.64150943396226412</v>
      </c>
      <c r="K6" s="390" t="s">
        <v>466</v>
      </c>
      <c r="L6" s="424" t="s">
        <v>749</v>
      </c>
      <c r="M6" s="342" t="s">
        <v>445</v>
      </c>
      <c r="N6" s="387" t="s">
        <v>710</v>
      </c>
      <c r="O6" s="403" t="s">
        <v>708</v>
      </c>
      <c r="P6" s="358" t="s">
        <v>445</v>
      </c>
      <c r="Q6" s="387" t="s">
        <v>715</v>
      </c>
      <c r="R6" s="403" t="s">
        <v>714</v>
      </c>
      <c r="S6" s="358" t="s">
        <v>445</v>
      </c>
      <c r="T6" s="387" t="s">
        <v>715</v>
      </c>
      <c r="U6" s="403" t="s">
        <v>714</v>
      </c>
      <c r="V6" s="214" t="s">
        <v>445</v>
      </c>
      <c r="W6" s="399" t="s">
        <v>656</v>
      </c>
      <c r="X6" s="400" t="s">
        <v>656</v>
      </c>
      <c r="Y6" s="364" t="s">
        <v>712</v>
      </c>
      <c r="Z6" s="358" t="s">
        <v>445</v>
      </c>
      <c r="AA6" s="387" t="s">
        <v>762</v>
      </c>
      <c r="AB6" s="433"/>
      <c r="AC6" s="342" t="s">
        <v>445</v>
      </c>
      <c r="AD6" s="387" t="s">
        <v>757</v>
      </c>
      <c r="AE6" s="176"/>
    </row>
    <row r="7" spans="1:31" ht="60" x14ac:dyDescent="0.25">
      <c r="A7" s="175" t="s">
        <v>376</v>
      </c>
      <c r="B7" s="311">
        <f>'USEPA SMM 2017 Data'!J28</f>
        <v>183.21915955090739</v>
      </c>
      <c r="C7" s="310" t="s">
        <v>536</v>
      </c>
      <c r="D7" s="368">
        <v>7.1999999999999995E-2</v>
      </c>
      <c r="E7" s="214" t="str">
        <f t="shared" ref="E7:E33" si="1">IF(F7&gt;0.75,"Pass","Fail")</f>
        <v>Fail</v>
      </c>
      <c r="F7" s="215">
        <f>'MRF Survey'!O$92</f>
        <v>0.25</v>
      </c>
      <c r="G7" s="343"/>
      <c r="H7" s="392" t="s">
        <v>448</v>
      </c>
      <c r="I7" s="342" t="str">
        <f t="shared" si="0"/>
        <v>Fail</v>
      </c>
      <c r="J7" s="215">
        <f>'Dropoff Center Survey'!I68</f>
        <v>0.24528301886792453</v>
      </c>
      <c r="K7" s="343"/>
      <c r="L7" s="425" t="s">
        <v>749</v>
      </c>
      <c r="M7" s="342" t="s">
        <v>445</v>
      </c>
      <c r="N7" s="387" t="s">
        <v>710</v>
      </c>
      <c r="O7" s="403" t="s">
        <v>708</v>
      </c>
      <c r="P7" s="358" t="s">
        <v>445</v>
      </c>
      <c r="Q7" s="387" t="s">
        <v>715</v>
      </c>
      <c r="R7" s="403" t="s">
        <v>714</v>
      </c>
      <c r="S7" s="358" t="s">
        <v>445</v>
      </c>
      <c r="T7" s="387" t="s">
        <v>715</v>
      </c>
      <c r="U7" s="403" t="s">
        <v>714</v>
      </c>
      <c r="V7" s="401"/>
      <c r="W7" s="385" t="s">
        <v>656</v>
      </c>
      <c r="X7" s="382" t="s">
        <v>656</v>
      </c>
      <c r="Y7" s="176" t="s">
        <v>713</v>
      </c>
      <c r="Z7" s="117"/>
      <c r="AA7" s="85"/>
      <c r="AB7" s="92"/>
      <c r="AC7" s="342" t="s">
        <v>445</v>
      </c>
      <c r="AD7" s="387" t="s">
        <v>757</v>
      </c>
      <c r="AE7" s="176"/>
    </row>
    <row r="8" spans="1:31" ht="60" x14ac:dyDescent="0.25">
      <c r="A8" s="175" t="s">
        <v>377</v>
      </c>
      <c r="B8" s="89"/>
      <c r="C8" s="310" t="s">
        <v>596</v>
      </c>
      <c r="D8" s="394" t="s">
        <v>596</v>
      </c>
      <c r="E8" s="214" t="str">
        <f t="shared" si="1"/>
        <v>Fail</v>
      </c>
      <c r="F8" s="215">
        <f>'MRF Survey'!P$92</f>
        <v>0.18666666666666668</v>
      </c>
      <c r="G8" s="343"/>
      <c r="H8" s="392" t="s">
        <v>448</v>
      </c>
      <c r="I8" s="342" t="str">
        <f t="shared" si="0"/>
        <v>Fail</v>
      </c>
      <c r="J8" s="215">
        <f>'Dropoff Center Survey'!J68</f>
        <v>0.24528301886792453</v>
      </c>
      <c r="K8" s="343"/>
      <c r="L8" s="425" t="s">
        <v>749</v>
      </c>
      <c r="M8" s="342" t="s">
        <v>445</v>
      </c>
      <c r="N8" s="387" t="s">
        <v>710</v>
      </c>
      <c r="O8" s="403" t="s">
        <v>708</v>
      </c>
      <c r="P8" s="358" t="s">
        <v>445</v>
      </c>
      <c r="Q8" s="387" t="s">
        <v>715</v>
      </c>
      <c r="R8" s="403" t="s">
        <v>714</v>
      </c>
      <c r="S8" s="358" t="s">
        <v>445</v>
      </c>
      <c r="T8" s="387" t="s">
        <v>715</v>
      </c>
      <c r="U8" s="403" t="s">
        <v>714</v>
      </c>
      <c r="V8" s="214" t="s">
        <v>445</v>
      </c>
      <c r="W8" s="399" t="s">
        <v>656</v>
      </c>
      <c r="X8" s="400" t="s">
        <v>656</v>
      </c>
      <c r="Y8" s="364" t="s">
        <v>712</v>
      </c>
      <c r="Z8" s="117"/>
      <c r="AA8" s="85"/>
      <c r="AB8" s="92"/>
      <c r="AC8" s="342" t="s">
        <v>445</v>
      </c>
      <c r="AD8" s="387" t="s">
        <v>751</v>
      </c>
      <c r="AE8" s="176"/>
    </row>
    <row r="9" spans="1:31" ht="60" customHeight="1" x14ac:dyDescent="0.25">
      <c r="A9" s="175" t="s">
        <v>378</v>
      </c>
      <c r="B9" s="311">
        <f>'USEPA SMM 2017 Data'!$J$31</f>
        <v>204.46196065825896</v>
      </c>
      <c r="C9" s="310" t="s">
        <v>536</v>
      </c>
      <c r="D9" s="369" t="s">
        <v>605</v>
      </c>
      <c r="E9" s="211" t="str">
        <f t="shared" si="1"/>
        <v>Pass</v>
      </c>
      <c r="F9" s="212">
        <f>'MRF Survey'!Q$92</f>
        <v>1</v>
      </c>
      <c r="G9" s="388" t="s">
        <v>699</v>
      </c>
      <c r="H9" s="389" t="s">
        <v>448</v>
      </c>
      <c r="I9" s="339" t="str">
        <f t="shared" si="0"/>
        <v>Pass</v>
      </c>
      <c r="J9" s="212">
        <f>'Dropoff Center Survey'!K68</f>
        <v>0.98113207547169812</v>
      </c>
      <c r="K9" s="388" t="s">
        <v>699</v>
      </c>
      <c r="L9" s="423" t="s">
        <v>749</v>
      </c>
      <c r="M9" s="413" t="str">
        <f>IF(N9&gt;0.75,"Pass","Fail")</f>
        <v>Pass</v>
      </c>
      <c r="N9" s="386" t="s">
        <v>709</v>
      </c>
      <c r="O9" s="402" t="s">
        <v>708</v>
      </c>
      <c r="P9" s="410" t="str">
        <f>IF(Q9&gt;0.75,"Pass","Fail")</f>
        <v>Pass</v>
      </c>
      <c r="Q9" s="386" t="s">
        <v>711</v>
      </c>
      <c r="R9" s="402" t="s">
        <v>714</v>
      </c>
      <c r="S9" s="367" t="str">
        <f t="shared" ref="S9:S10" si="2">IF(T9&gt;0.75,"Pass","Fail")</f>
        <v>Pass</v>
      </c>
      <c r="T9" s="386" t="s">
        <v>711</v>
      </c>
      <c r="U9" s="402" t="s">
        <v>714</v>
      </c>
      <c r="V9" s="360" t="s">
        <v>675</v>
      </c>
      <c r="W9" s="395">
        <v>113.92</v>
      </c>
      <c r="X9" s="381">
        <f>W9/2000*100</f>
        <v>5.6960000000000006</v>
      </c>
      <c r="Y9" s="363" t="s">
        <v>758</v>
      </c>
      <c r="Z9" s="117"/>
      <c r="AA9" s="85"/>
      <c r="AB9" s="92"/>
      <c r="AC9" s="339" t="s">
        <v>597</v>
      </c>
      <c r="AD9" s="386" t="s">
        <v>720</v>
      </c>
      <c r="AE9" s="406" t="s">
        <v>768</v>
      </c>
    </row>
    <row r="10" spans="1:31" ht="57.95" customHeight="1" x14ac:dyDescent="0.25">
      <c r="A10" s="175" t="s">
        <v>379</v>
      </c>
      <c r="B10" s="311">
        <f>'USEPA SMM 2017 Data'!$J$32</f>
        <v>422.20067200861268</v>
      </c>
      <c r="C10" s="310" t="s">
        <v>536</v>
      </c>
      <c r="D10" s="370">
        <v>0.17599999999999999</v>
      </c>
      <c r="E10" s="218" t="s">
        <v>465</v>
      </c>
      <c r="F10" s="213">
        <f>'MRF Survey'!R$92</f>
        <v>0.65789473684210531</v>
      </c>
      <c r="G10" s="390" t="s">
        <v>700</v>
      </c>
      <c r="H10" s="391" t="s">
        <v>448</v>
      </c>
      <c r="I10" s="218" t="s">
        <v>465</v>
      </c>
      <c r="J10" s="213">
        <f>'Dropoff Center Survey'!L68</f>
        <v>0.71698113207547165</v>
      </c>
      <c r="K10" s="390" t="s">
        <v>700</v>
      </c>
      <c r="L10" s="424" t="s">
        <v>749</v>
      </c>
      <c r="M10" s="342" t="s">
        <v>445</v>
      </c>
      <c r="N10" s="387" t="s">
        <v>710</v>
      </c>
      <c r="O10" s="403" t="s">
        <v>708</v>
      </c>
      <c r="P10" s="410" t="str">
        <f>IF(Q10&gt;0.75,"Pass","Fail")</f>
        <v>Pass</v>
      </c>
      <c r="Q10" s="386" t="s">
        <v>711</v>
      </c>
      <c r="R10" s="402" t="s">
        <v>714</v>
      </c>
      <c r="S10" s="367" t="str">
        <f t="shared" si="2"/>
        <v>Pass</v>
      </c>
      <c r="T10" s="386" t="s">
        <v>711</v>
      </c>
      <c r="U10" s="402" t="s">
        <v>714</v>
      </c>
      <c r="V10" s="362" t="s">
        <v>676</v>
      </c>
      <c r="W10" s="404" t="s">
        <v>656</v>
      </c>
      <c r="X10" s="405" t="s">
        <v>656</v>
      </c>
      <c r="Y10" s="428">
        <v>1.75</v>
      </c>
      <c r="Z10" s="117"/>
      <c r="AA10" s="85"/>
      <c r="AB10" s="92"/>
      <c r="AC10" s="450" t="s">
        <v>760</v>
      </c>
      <c r="AD10" s="387" t="s">
        <v>759</v>
      </c>
      <c r="AE10" s="176"/>
    </row>
    <row r="11" spans="1:31" ht="57" customHeight="1" x14ac:dyDescent="0.25">
      <c r="A11" s="172" t="s">
        <v>380</v>
      </c>
      <c r="B11" s="313">
        <f>'USEPA SMM 2017 Data'!J36</f>
        <v>2.6553501384189477</v>
      </c>
      <c r="C11" s="310" t="s">
        <v>536</v>
      </c>
      <c r="D11" s="368" t="s">
        <v>607</v>
      </c>
      <c r="E11" s="211" t="str">
        <f t="shared" si="1"/>
        <v>Pass</v>
      </c>
      <c r="F11" s="212">
        <f>'MRF Survey'!S$92</f>
        <v>0.80263157894736847</v>
      </c>
      <c r="G11" s="388" t="s">
        <v>701</v>
      </c>
      <c r="H11" s="389" t="s">
        <v>448</v>
      </c>
      <c r="I11" s="211" t="str">
        <f t="shared" si="0"/>
        <v>Pass</v>
      </c>
      <c r="J11" s="212">
        <f>'Dropoff Center Survey'!M68</f>
        <v>0.81132075471698117</v>
      </c>
      <c r="K11" s="388" t="s">
        <v>701</v>
      </c>
      <c r="L11" s="423" t="s">
        <v>749</v>
      </c>
      <c r="M11" s="342" t="s">
        <v>445</v>
      </c>
      <c r="N11" s="387" t="s">
        <v>710</v>
      </c>
      <c r="O11" s="403" t="s">
        <v>708</v>
      </c>
      <c r="P11" s="342" t="s">
        <v>445</v>
      </c>
      <c r="Q11" s="387" t="s">
        <v>715</v>
      </c>
      <c r="R11" s="403" t="s">
        <v>714</v>
      </c>
      <c r="S11" s="358" t="s">
        <v>445</v>
      </c>
      <c r="T11" s="387" t="s">
        <v>715</v>
      </c>
      <c r="U11" s="403" t="s">
        <v>714</v>
      </c>
      <c r="V11" s="214" t="s">
        <v>445</v>
      </c>
      <c r="W11" s="396">
        <v>0</v>
      </c>
      <c r="X11" s="335">
        <v>0</v>
      </c>
      <c r="Y11" s="364" t="s">
        <v>662</v>
      </c>
      <c r="Z11" s="214" t="s">
        <v>445</v>
      </c>
      <c r="AA11" s="356" t="s">
        <v>702</v>
      </c>
      <c r="AB11" s="357" t="s">
        <v>703</v>
      </c>
      <c r="AC11" s="342" t="s">
        <v>445</v>
      </c>
      <c r="AD11" s="387" t="s">
        <v>751</v>
      </c>
      <c r="AE11" s="176"/>
    </row>
    <row r="12" spans="1:31" ht="57" customHeight="1" x14ac:dyDescent="0.25">
      <c r="A12" s="175" t="s">
        <v>381</v>
      </c>
      <c r="B12" s="89"/>
      <c r="C12" s="310" t="s">
        <v>606</v>
      </c>
      <c r="D12" s="368" t="s">
        <v>607</v>
      </c>
      <c r="E12" s="218" t="s">
        <v>465</v>
      </c>
      <c r="F12" s="213">
        <f>'MRF Survey'!T$92</f>
        <v>0.57894736842105265</v>
      </c>
      <c r="G12" s="390" t="s">
        <v>466</v>
      </c>
      <c r="H12" s="391" t="s">
        <v>448</v>
      </c>
      <c r="I12" s="218" t="s">
        <v>465</v>
      </c>
      <c r="J12" s="213">
        <f>'Dropoff Center Survey'!N68</f>
        <v>0.56603773584905659</v>
      </c>
      <c r="K12" s="390" t="s">
        <v>466</v>
      </c>
      <c r="L12" s="424" t="s">
        <v>749</v>
      </c>
      <c r="M12" s="342" t="s">
        <v>445</v>
      </c>
      <c r="N12" s="387" t="s">
        <v>710</v>
      </c>
      <c r="O12" s="403" t="s">
        <v>708</v>
      </c>
      <c r="P12" s="342" t="s">
        <v>445</v>
      </c>
      <c r="Q12" s="387" t="s">
        <v>715</v>
      </c>
      <c r="R12" s="403" t="s">
        <v>714</v>
      </c>
      <c r="S12" s="358" t="s">
        <v>445</v>
      </c>
      <c r="T12" s="387" t="s">
        <v>715</v>
      </c>
      <c r="U12" s="403" t="s">
        <v>714</v>
      </c>
      <c r="V12" s="214" t="s">
        <v>445</v>
      </c>
      <c r="W12" s="399" t="s">
        <v>656</v>
      </c>
      <c r="X12" s="400" t="s">
        <v>656</v>
      </c>
      <c r="Y12" s="364" t="s">
        <v>662</v>
      </c>
      <c r="Z12" s="117"/>
      <c r="AA12" s="85"/>
      <c r="AB12" s="92"/>
      <c r="AC12" s="342" t="s">
        <v>445</v>
      </c>
      <c r="AD12" s="387" t="s">
        <v>751</v>
      </c>
      <c r="AE12" s="176"/>
    </row>
    <row r="13" spans="1:31" ht="57" customHeight="1" x14ac:dyDescent="0.25">
      <c r="A13" s="172" t="s">
        <v>382</v>
      </c>
      <c r="B13" s="313">
        <f>'USEPA SMM 2017 Data'!J40</f>
        <v>10.621400553675791</v>
      </c>
      <c r="C13" s="310" t="s">
        <v>608</v>
      </c>
      <c r="D13" s="368" t="s">
        <v>607</v>
      </c>
      <c r="E13" s="211" t="str">
        <f t="shared" si="1"/>
        <v>Pass</v>
      </c>
      <c r="F13" s="212">
        <f>'MRF Survey'!U$92</f>
        <v>0.81578947368421051</v>
      </c>
      <c r="G13" s="388" t="s">
        <v>701</v>
      </c>
      <c r="H13" s="389" t="s">
        <v>448</v>
      </c>
      <c r="I13" s="211" t="str">
        <f t="shared" si="0"/>
        <v>Pass</v>
      </c>
      <c r="J13" s="212">
        <f>'Dropoff Center Survey'!O68</f>
        <v>0.82352941176470584</v>
      </c>
      <c r="K13" s="388" t="s">
        <v>701</v>
      </c>
      <c r="L13" s="423" t="s">
        <v>749</v>
      </c>
      <c r="M13" s="342" t="s">
        <v>445</v>
      </c>
      <c r="N13" s="387" t="s">
        <v>710</v>
      </c>
      <c r="O13" s="403" t="s">
        <v>708</v>
      </c>
      <c r="P13" s="342" t="s">
        <v>445</v>
      </c>
      <c r="Q13" s="387" t="s">
        <v>715</v>
      </c>
      <c r="R13" s="403" t="s">
        <v>714</v>
      </c>
      <c r="S13" s="358" t="s">
        <v>445</v>
      </c>
      <c r="T13" s="387" t="s">
        <v>715</v>
      </c>
      <c r="U13" s="403" t="s">
        <v>714</v>
      </c>
      <c r="V13" s="214" t="s">
        <v>445</v>
      </c>
      <c r="W13" s="397">
        <v>6.38</v>
      </c>
      <c r="X13" s="335">
        <f>W13/2000*100</f>
        <v>0.31900000000000001</v>
      </c>
      <c r="Y13" s="364" t="s">
        <v>663</v>
      </c>
      <c r="Z13" s="116"/>
      <c r="AA13" s="95"/>
      <c r="AB13" s="96"/>
      <c r="AC13" s="342" t="s">
        <v>445</v>
      </c>
      <c r="AD13" s="387" t="s">
        <v>751</v>
      </c>
      <c r="AE13" s="176"/>
    </row>
    <row r="14" spans="1:31" ht="71.099999999999994" customHeight="1" x14ac:dyDescent="0.25">
      <c r="A14" s="172" t="s">
        <v>383</v>
      </c>
      <c r="B14" s="313">
        <f>'USEPA SMM 2017 Data'!J44</f>
        <v>69.039103598892652</v>
      </c>
      <c r="C14" s="310" t="s">
        <v>608</v>
      </c>
      <c r="D14" s="371">
        <v>7.6999999999999999E-2</v>
      </c>
      <c r="E14" s="211" t="str">
        <f t="shared" si="1"/>
        <v>Pass</v>
      </c>
      <c r="F14" s="212">
        <f>'MRF Survey'!V$92</f>
        <v>0.77631578947368418</v>
      </c>
      <c r="G14" s="388" t="s">
        <v>704</v>
      </c>
      <c r="H14" s="389" t="s">
        <v>448</v>
      </c>
      <c r="I14" s="211" t="str">
        <f t="shared" si="0"/>
        <v>Pass</v>
      </c>
      <c r="J14" s="212">
        <f>'Dropoff Center Survey'!P68</f>
        <v>0.83018867924528306</v>
      </c>
      <c r="K14" s="388" t="s">
        <v>704</v>
      </c>
      <c r="L14" s="423" t="s">
        <v>749</v>
      </c>
      <c r="M14" s="342" t="s">
        <v>445</v>
      </c>
      <c r="N14" s="387" t="s">
        <v>710</v>
      </c>
      <c r="O14" s="403" t="s">
        <v>708</v>
      </c>
      <c r="P14" s="342" t="s">
        <v>445</v>
      </c>
      <c r="Q14" s="387" t="s">
        <v>715</v>
      </c>
      <c r="R14" s="403" t="s">
        <v>714</v>
      </c>
      <c r="S14" s="358" t="s">
        <v>445</v>
      </c>
      <c r="T14" s="387" t="s">
        <v>715</v>
      </c>
      <c r="U14" s="403" t="s">
        <v>714</v>
      </c>
      <c r="V14" s="362" t="s">
        <v>676</v>
      </c>
      <c r="W14" s="397">
        <v>-24.18</v>
      </c>
      <c r="X14" s="335">
        <f>W14/2000*100</f>
        <v>-1.2090000000000001</v>
      </c>
      <c r="Y14" s="365" t="s">
        <v>664</v>
      </c>
      <c r="Z14" s="116"/>
      <c r="AA14" s="95"/>
      <c r="AB14" s="96"/>
      <c r="AC14" s="450" t="s">
        <v>760</v>
      </c>
      <c r="AD14" s="387" t="s">
        <v>757</v>
      </c>
      <c r="AE14" s="176"/>
    </row>
    <row r="15" spans="1:31" ht="63.95" customHeight="1" x14ac:dyDescent="0.25">
      <c r="A15" s="175" t="s">
        <v>384</v>
      </c>
      <c r="B15" s="89"/>
      <c r="C15" s="310" t="s">
        <v>606</v>
      </c>
      <c r="D15" s="394" t="s">
        <v>606</v>
      </c>
      <c r="E15" s="218" t="s">
        <v>465</v>
      </c>
      <c r="F15" s="213">
        <f>'MRF Survey'!W$92</f>
        <v>0.71052631578947367</v>
      </c>
      <c r="G15" s="390" t="s">
        <v>466</v>
      </c>
      <c r="H15" s="391" t="s">
        <v>448</v>
      </c>
      <c r="I15" s="218" t="s">
        <v>465</v>
      </c>
      <c r="J15" s="213">
        <f>'Dropoff Center Survey'!Q68</f>
        <v>0.67924528301886788</v>
      </c>
      <c r="K15" s="390" t="s">
        <v>466</v>
      </c>
      <c r="L15" s="424" t="s">
        <v>749</v>
      </c>
      <c r="M15" s="342" t="s">
        <v>445</v>
      </c>
      <c r="N15" s="387" t="s">
        <v>710</v>
      </c>
      <c r="O15" s="403" t="s">
        <v>708</v>
      </c>
      <c r="P15" s="342" t="s">
        <v>445</v>
      </c>
      <c r="Q15" s="387" t="s">
        <v>715</v>
      </c>
      <c r="R15" s="403" t="s">
        <v>714</v>
      </c>
      <c r="S15" s="358" t="s">
        <v>445</v>
      </c>
      <c r="T15" s="387" t="s">
        <v>715</v>
      </c>
      <c r="U15" s="403" t="s">
        <v>714</v>
      </c>
      <c r="V15" s="362" t="s">
        <v>676</v>
      </c>
      <c r="W15" s="404" t="s">
        <v>656</v>
      </c>
      <c r="X15" s="405" t="s">
        <v>656</v>
      </c>
      <c r="Y15" s="365" t="s">
        <v>664</v>
      </c>
      <c r="Z15" s="117"/>
      <c r="AA15" s="85"/>
      <c r="AB15" s="92"/>
      <c r="AC15" s="450" t="s">
        <v>760</v>
      </c>
      <c r="AD15" s="387" t="s">
        <v>757</v>
      </c>
      <c r="AE15" s="176"/>
    </row>
    <row r="16" spans="1:31" ht="63.95" customHeight="1" x14ac:dyDescent="0.25">
      <c r="A16" s="172" t="s">
        <v>385</v>
      </c>
      <c r="B16" s="312">
        <f>'USEPA SMM 2017 Data'!J46</f>
        <v>0.25822784810126581</v>
      </c>
      <c r="C16" s="310" t="s">
        <v>536</v>
      </c>
      <c r="D16" s="368" t="s">
        <v>607</v>
      </c>
      <c r="E16" s="214" t="str">
        <f t="shared" si="1"/>
        <v>Fail</v>
      </c>
      <c r="F16" s="215">
        <f>'MRF Survey'!X$92</f>
        <v>0.17105263157894737</v>
      </c>
      <c r="G16" s="393"/>
      <c r="H16" s="392" t="s">
        <v>448</v>
      </c>
      <c r="I16" s="214" t="str">
        <f t="shared" si="0"/>
        <v>Fail</v>
      </c>
      <c r="J16" s="215">
        <f>'Dropoff Center Survey'!R68</f>
        <v>0.24528301886792453</v>
      </c>
      <c r="K16" s="393"/>
      <c r="L16" s="425" t="s">
        <v>749</v>
      </c>
      <c r="M16" s="342" t="s">
        <v>445</v>
      </c>
      <c r="N16" s="387" t="s">
        <v>710</v>
      </c>
      <c r="O16" s="403" t="s">
        <v>708</v>
      </c>
      <c r="P16" s="342" t="s">
        <v>445</v>
      </c>
      <c r="Q16" s="387" t="s">
        <v>715</v>
      </c>
      <c r="R16" s="403" t="s">
        <v>714</v>
      </c>
      <c r="S16" s="358" t="s">
        <v>445</v>
      </c>
      <c r="T16" s="387" t="s">
        <v>715</v>
      </c>
      <c r="U16" s="403" t="s">
        <v>714</v>
      </c>
      <c r="V16" s="214" t="s">
        <v>445</v>
      </c>
      <c r="W16" s="399" t="s">
        <v>656</v>
      </c>
      <c r="X16" s="400" t="s">
        <v>656</v>
      </c>
      <c r="Y16" s="406" t="s">
        <v>716</v>
      </c>
      <c r="Z16" s="116"/>
      <c r="AA16" s="95"/>
      <c r="AB16" s="96"/>
      <c r="AC16" s="342" t="s">
        <v>445</v>
      </c>
      <c r="AD16" s="387" t="s">
        <v>751</v>
      </c>
      <c r="AE16" s="176"/>
    </row>
    <row r="17" spans="1:31" ht="60" x14ac:dyDescent="0.25">
      <c r="A17" s="175" t="s">
        <v>386</v>
      </c>
      <c r="B17" s="313">
        <f>'USEPA SMM 2017 Data'!J47</f>
        <v>276.15641439557061</v>
      </c>
      <c r="C17" s="310" t="s">
        <v>610</v>
      </c>
      <c r="D17" s="368" t="s">
        <v>607</v>
      </c>
      <c r="E17" s="214" t="str">
        <f t="shared" si="1"/>
        <v>Fail</v>
      </c>
      <c r="F17" s="215">
        <f>'MRF Survey'!Y$92</f>
        <v>0.25333333333333335</v>
      </c>
      <c r="G17" s="393"/>
      <c r="H17" s="392" t="s">
        <v>448</v>
      </c>
      <c r="I17" s="214" t="str">
        <f t="shared" si="0"/>
        <v>Fail</v>
      </c>
      <c r="J17" s="215">
        <f>'Dropoff Center Survey'!S68</f>
        <v>0.26415094339622641</v>
      </c>
      <c r="K17" s="393"/>
      <c r="L17" s="425" t="s">
        <v>749</v>
      </c>
      <c r="M17" s="342" t="s">
        <v>445</v>
      </c>
      <c r="N17" s="387" t="s">
        <v>710</v>
      </c>
      <c r="O17" s="403" t="s">
        <v>708</v>
      </c>
      <c r="P17" s="342" t="s">
        <v>445</v>
      </c>
      <c r="Q17" s="387" t="s">
        <v>715</v>
      </c>
      <c r="R17" s="403" t="s">
        <v>714</v>
      </c>
      <c r="S17" s="358" t="s">
        <v>445</v>
      </c>
      <c r="T17" s="387" t="s">
        <v>715</v>
      </c>
      <c r="U17" s="403" t="s">
        <v>714</v>
      </c>
      <c r="V17" s="214" t="s">
        <v>445</v>
      </c>
      <c r="W17" s="399" t="s">
        <v>656</v>
      </c>
      <c r="X17" s="400" t="s">
        <v>656</v>
      </c>
      <c r="Y17" s="406" t="s">
        <v>716</v>
      </c>
      <c r="Z17" s="358" t="s">
        <v>445</v>
      </c>
      <c r="AA17" s="349" t="s">
        <v>689</v>
      </c>
      <c r="AB17" s="357"/>
      <c r="AC17" s="342" t="s">
        <v>445</v>
      </c>
      <c r="AD17" s="387" t="s">
        <v>751</v>
      </c>
      <c r="AE17" s="176"/>
    </row>
    <row r="18" spans="1:31" ht="60" x14ac:dyDescent="0.25">
      <c r="A18" s="172" t="s">
        <v>444</v>
      </c>
      <c r="B18" s="173"/>
      <c r="C18" s="310" t="s">
        <v>596</v>
      </c>
      <c r="D18" s="368" t="s">
        <v>607</v>
      </c>
      <c r="E18" s="214" t="str">
        <f t="shared" si="1"/>
        <v>Fail</v>
      </c>
      <c r="F18" s="215">
        <f>'MRF Survey'!Z$92</f>
        <v>1.3157894736842105E-2</v>
      </c>
      <c r="G18" s="393"/>
      <c r="H18" s="392" t="s">
        <v>448</v>
      </c>
      <c r="I18" s="214" t="str">
        <f t="shared" si="0"/>
        <v>Fail</v>
      </c>
      <c r="J18" s="215">
        <f>'Dropoff Center Survey'!T68</f>
        <v>0</v>
      </c>
      <c r="K18" s="393"/>
      <c r="L18" s="425" t="s">
        <v>749</v>
      </c>
      <c r="M18" s="342" t="s">
        <v>445</v>
      </c>
      <c r="N18" s="387" t="s">
        <v>710</v>
      </c>
      <c r="O18" s="403" t="s">
        <v>708</v>
      </c>
      <c r="P18" s="342" t="s">
        <v>445</v>
      </c>
      <c r="Q18" s="387" t="s">
        <v>715</v>
      </c>
      <c r="R18" s="403" t="s">
        <v>714</v>
      </c>
      <c r="S18" s="358" t="s">
        <v>445</v>
      </c>
      <c r="T18" s="387" t="s">
        <v>715</v>
      </c>
      <c r="U18" s="403" t="s">
        <v>714</v>
      </c>
      <c r="V18" s="214" t="s">
        <v>445</v>
      </c>
      <c r="W18" s="399" t="s">
        <v>656</v>
      </c>
      <c r="X18" s="400" t="s">
        <v>656</v>
      </c>
      <c r="Y18" s="406" t="s">
        <v>716</v>
      </c>
      <c r="Z18" s="359" t="s">
        <v>445</v>
      </c>
      <c r="AA18" s="356" t="s">
        <v>688</v>
      </c>
      <c r="AB18" s="357"/>
      <c r="AC18" s="342" t="s">
        <v>445</v>
      </c>
      <c r="AD18" s="387" t="s">
        <v>751</v>
      </c>
      <c r="AE18" s="176"/>
    </row>
    <row r="19" spans="1:31" ht="48.95" customHeight="1" x14ac:dyDescent="0.25">
      <c r="A19" s="172" t="s">
        <v>387</v>
      </c>
      <c r="B19" s="313">
        <f>'USEPA SMM 2017 Data'!J49</f>
        <v>23.898151245770531</v>
      </c>
      <c r="C19" s="310" t="s">
        <v>536</v>
      </c>
      <c r="D19" s="368" t="s">
        <v>607</v>
      </c>
      <c r="E19" s="211" t="str">
        <f t="shared" si="1"/>
        <v>Pass</v>
      </c>
      <c r="F19" s="212">
        <f>'MRF Survey'!AA$92</f>
        <v>0.80263157894736847</v>
      </c>
      <c r="G19" s="388" t="s">
        <v>704</v>
      </c>
      <c r="H19" s="389" t="s">
        <v>448</v>
      </c>
      <c r="I19" s="211" t="str">
        <f t="shared" si="0"/>
        <v>Pass</v>
      </c>
      <c r="J19" s="212">
        <f>'Dropoff Center Survey'!U68</f>
        <v>0.77358490566037741</v>
      </c>
      <c r="K19" s="388" t="s">
        <v>704</v>
      </c>
      <c r="L19" s="423" t="s">
        <v>749</v>
      </c>
      <c r="M19" s="342" t="s">
        <v>445</v>
      </c>
      <c r="N19" s="387" t="s">
        <v>710</v>
      </c>
      <c r="O19" s="403" t="s">
        <v>708</v>
      </c>
      <c r="P19" s="342" t="s">
        <v>445</v>
      </c>
      <c r="Q19" s="387" t="s">
        <v>715</v>
      </c>
      <c r="R19" s="403" t="s">
        <v>714</v>
      </c>
      <c r="S19" s="358" t="s">
        <v>445</v>
      </c>
      <c r="T19" s="387" t="s">
        <v>715</v>
      </c>
      <c r="U19" s="403" t="s">
        <v>714</v>
      </c>
      <c r="V19" s="214" t="s">
        <v>445</v>
      </c>
      <c r="W19" s="397">
        <v>1.28</v>
      </c>
      <c r="X19" s="335">
        <f>W19/2000*100</f>
        <v>6.4000000000000001E-2</v>
      </c>
      <c r="Y19" s="364" t="s">
        <v>665</v>
      </c>
      <c r="Z19" s="116"/>
      <c r="AA19" s="95"/>
      <c r="AB19" s="96"/>
      <c r="AC19" s="342" t="s">
        <v>445</v>
      </c>
      <c r="AD19" s="387" t="s">
        <v>751</v>
      </c>
      <c r="AE19" s="176"/>
    </row>
    <row r="20" spans="1:31" ht="45" customHeight="1" x14ac:dyDescent="0.25">
      <c r="A20" s="175" t="s">
        <v>388</v>
      </c>
      <c r="B20" s="89"/>
      <c r="C20" s="310" t="s">
        <v>606</v>
      </c>
      <c r="D20" s="368" t="s">
        <v>607</v>
      </c>
      <c r="E20" s="218" t="s">
        <v>465</v>
      </c>
      <c r="F20" s="213">
        <f>'MRF Survey'!AB$92</f>
        <v>0.55263157894736847</v>
      </c>
      <c r="G20" s="390" t="s">
        <v>466</v>
      </c>
      <c r="H20" s="391" t="s">
        <v>448</v>
      </c>
      <c r="I20" s="218" t="s">
        <v>465</v>
      </c>
      <c r="J20" s="213">
        <f>'Dropoff Center Survey'!V68</f>
        <v>0.52830188679245282</v>
      </c>
      <c r="K20" s="390" t="s">
        <v>466</v>
      </c>
      <c r="L20" s="424" t="s">
        <v>749</v>
      </c>
      <c r="M20" s="342" t="s">
        <v>445</v>
      </c>
      <c r="N20" s="387" t="s">
        <v>710</v>
      </c>
      <c r="O20" s="403" t="s">
        <v>708</v>
      </c>
      <c r="P20" s="342" t="s">
        <v>445</v>
      </c>
      <c r="Q20" s="387" t="s">
        <v>715</v>
      </c>
      <c r="R20" s="403" t="s">
        <v>714</v>
      </c>
      <c r="S20" s="358" t="s">
        <v>445</v>
      </c>
      <c r="T20" s="387" t="s">
        <v>715</v>
      </c>
      <c r="U20" s="403" t="s">
        <v>714</v>
      </c>
      <c r="V20" s="214" t="s">
        <v>445</v>
      </c>
      <c r="W20" s="399" t="s">
        <v>656</v>
      </c>
      <c r="X20" s="400" t="s">
        <v>656</v>
      </c>
      <c r="Y20" s="364" t="s">
        <v>665</v>
      </c>
      <c r="Z20" s="117"/>
      <c r="AA20" s="85"/>
      <c r="AB20" s="92"/>
      <c r="AC20" s="342" t="s">
        <v>445</v>
      </c>
      <c r="AD20" s="387" t="s">
        <v>751</v>
      </c>
      <c r="AE20" s="176"/>
    </row>
    <row r="21" spans="1:31" ht="60" x14ac:dyDescent="0.25">
      <c r="A21" s="172" t="s">
        <v>389</v>
      </c>
      <c r="B21" s="312">
        <f>'USEPA SMM 2017 Data'!J51</f>
        <v>1.3063291139240505</v>
      </c>
      <c r="C21" s="310" t="s">
        <v>536</v>
      </c>
      <c r="D21" s="368" t="s">
        <v>607</v>
      </c>
      <c r="E21" s="214" t="str">
        <f t="shared" si="1"/>
        <v>Fail</v>
      </c>
      <c r="F21" s="215">
        <f>'MRF Survey'!AC$92</f>
        <v>0.13157894736842105</v>
      </c>
      <c r="G21" s="393"/>
      <c r="H21" s="392" t="s">
        <v>448</v>
      </c>
      <c r="I21" s="214" t="str">
        <f t="shared" si="0"/>
        <v>Fail</v>
      </c>
      <c r="J21" s="215">
        <f>'Dropoff Center Survey'!W68</f>
        <v>0.16981132075471697</v>
      </c>
      <c r="K21" s="393"/>
      <c r="L21" s="425" t="s">
        <v>749</v>
      </c>
      <c r="M21" s="342" t="s">
        <v>445</v>
      </c>
      <c r="N21" s="387" t="s">
        <v>710</v>
      </c>
      <c r="O21" s="403" t="s">
        <v>708</v>
      </c>
      <c r="P21" s="342" t="s">
        <v>445</v>
      </c>
      <c r="Q21" s="387" t="s">
        <v>715</v>
      </c>
      <c r="R21" s="403" t="s">
        <v>714</v>
      </c>
      <c r="S21" s="358" t="s">
        <v>445</v>
      </c>
      <c r="T21" s="387" t="s">
        <v>715</v>
      </c>
      <c r="U21" s="403" t="s">
        <v>714</v>
      </c>
      <c r="V21" s="214" t="s">
        <v>445</v>
      </c>
      <c r="W21" s="399" t="s">
        <v>656</v>
      </c>
      <c r="X21" s="400" t="s">
        <v>656</v>
      </c>
      <c r="Y21" s="364" t="s">
        <v>665</v>
      </c>
      <c r="Z21" s="116"/>
      <c r="AA21" s="95"/>
      <c r="AB21" s="96"/>
      <c r="AC21" s="342" t="s">
        <v>445</v>
      </c>
      <c r="AD21" s="387" t="s">
        <v>751</v>
      </c>
      <c r="AE21" s="176"/>
    </row>
    <row r="22" spans="1:31" ht="60" x14ac:dyDescent="0.25">
      <c r="A22" s="175" t="s">
        <v>390</v>
      </c>
      <c r="B22" s="173"/>
      <c r="C22" s="310" t="s">
        <v>612</v>
      </c>
      <c r="D22" s="368" t="s">
        <v>607</v>
      </c>
      <c r="E22" s="214" t="str">
        <f t="shared" si="1"/>
        <v>Fail</v>
      </c>
      <c r="F22" s="215">
        <f>'MRF Survey'!AD$92</f>
        <v>0.22368421052631579</v>
      </c>
      <c r="G22" s="393"/>
      <c r="H22" s="392" t="s">
        <v>448</v>
      </c>
      <c r="I22" s="214" t="str">
        <f t="shared" si="0"/>
        <v>Fail</v>
      </c>
      <c r="J22" s="215">
        <f>'Dropoff Center Survey'!X68</f>
        <v>0.20754716981132076</v>
      </c>
      <c r="K22" s="393"/>
      <c r="L22" s="425" t="s">
        <v>749</v>
      </c>
      <c r="M22" s="342" t="s">
        <v>445</v>
      </c>
      <c r="N22" s="387" t="s">
        <v>710</v>
      </c>
      <c r="O22" s="403" t="s">
        <v>708</v>
      </c>
      <c r="P22" s="342" t="s">
        <v>445</v>
      </c>
      <c r="Q22" s="387" t="s">
        <v>715</v>
      </c>
      <c r="R22" s="403" t="s">
        <v>714</v>
      </c>
      <c r="S22" s="358" t="s">
        <v>445</v>
      </c>
      <c r="T22" s="387" t="s">
        <v>715</v>
      </c>
      <c r="U22" s="403" t="s">
        <v>714</v>
      </c>
      <c r="V22" s="214" t="s">
        <v>445</v>
      </c>
      <c r="W22" s="399" t="s">
        <v>656</v>
      </c>
      <c r="X22" s="400" t="s">
        <v>656</v>
      </c>
      <c r="Y22" s="364" t="s">
        <v>665</v>
      </c>
      <c r="Z22" s="358" t="s">
        <v>445</v>
      </c>
      <c r="AA22" s="349" t="s">
        <v>689</v>
      </c>
      <c r="AB22" s="357"/>
      <c r="AC22" s="342" t="s">
        <v>445</v>
      </c>
      <c r="AD22" s="387" t="s">
        <v>751</v>
      </c>
      <c r="AE22" s="176"/>
    </row>
    <row r="23" spans="1:31" ht="45" customHeight="1" x14ac:dyDescent="0.25">
      <c r="A23" s="172" t="s">
        <v>391</v>
      </c>
      <c r="B23" s="173"/>
      <c r="C23" s="310" t="s">
        <v>536</v>
      </c>
      <c r="D23" s="368" t="s">
        <v>607</v>
      </c>
      <c r="E23" s="211" t="str">
        <f t="shared" si="1"/>
        <v>Pass</v>
      </c>
      <c r="F23" s="212">
        <f>'MRF Survey'!AE$92</f>
        <v>0.81578947368421051</v>
      </c>
      <c r="G23" s="388" t="s">
        <v>704</v>
      </c>
      <c r="H23" s="389" t="s">
        <v>448</v>
      </c>
      <c r="I23" s="211" t="str">
        <f t="shared" si="0"/>
        <v>Pass</v>
      </c>
      <c r="J23" s="212">
        <f>'Dropoff Center Survey'!Y68</f>
        <v>0.81132075471698117</v>
      </c>
      <c r="K23" s="388" t="s">
        <v>704</v>
      </c>
      <c r="L23" s="423" t="s">
        <v>749</v>
      </c>
      <c r="M23" s="342" t="s">
        <v>445</v>
      </c>
      <c r="N23" s="387" t="s">
        <v>710</v>
      </c>
      <c r="O23" s="403" t="s">
        <v>708</v>
      </c>
      <c r="P23" s="342" t="s">
        <v>445</v>
      </c>
      <c r="Q23" s="387" t="s">
        <v>715</v>
      </c>
      <c r="R23" s="403" t="s">
        <v>714</v>
      </c>
      <c r="S23" s="358" t="s">
        <v>445</v>
      </c>
      <c r="T23" s="387" t="s">
        <v>715</v>
      </c>
      <c r="U23" s="403" t="s">
        <v>714</v>
      </c>
      <c r="V23" s="214" t="s">
        <v>445</v>
      </c>
      <c r="W23" s="397">
        <v>-8.9600000000000009</v>
      </c>
      <c r="X23" s="335">
        <f>W23/2000*100</f>
        <v>-0.44800000000000006</v>
      </c>
      <c r="Y23" s="364" t="s">
        <v>666</v>
      </c>
      <c r="Z23" s="116"/>
      <c r="AA23" s="95"/>
      <c r="AB23" s="96"/>
      <c r="AC23" s="342" t="s">
        <v>445</v>
      </c>
      <c r="AD23" s="387" t="s">
        <v>751</v>
      </c>
      <c r="AE23" s="176"/>
    </row>
    <row r="24" spans="1:31" ht="44.1" customHeight="1" x14ac:dyDescent="0.25">
      <c r="A24" s="175" t="s">
        <v>392</v>
      </c>
      <c r="B24" s="89"/>
      <c r="C24" s="310" t="s">
        <v>536</v>
      </c>
      <c r="D24" s="368" t="s">
        <v>607</v>
      </c>
      <c r="E24" s="218" t="s">
        <v>465</v>
      </c>
      <c r="F24" s="213">
        <f>'MRF Survey'!AF$92</f>
        <v>0.57894736842105265</v>
      </c>
      <c r="G24" s="390" t="s">
        <v>466</v>
      </c>
      <c r="H24" s="391" t="s">
        <v>448</v>
      </c>
      <c r="I24" s="218" t="s">
        <v>465</v>
      </c>
      <c r="J24" s="213">
        <f>'Dropoff Center Survey'!Z68</f>
        <v>0.54716981132075471</v>
      </c>
      <c r="K24" s="390" t="s">
        <v>466</v>
      </c>
      <c r="L24" s="424" t="s">
        <v>749</v>
      </c>
      <c r="M24" s="342" t="s">
        <v>445</v>
      </c>
      <c r="N24" s="387" t="s">
        <v>710</v>
      </c>
      <c r="O24" s="403" t="s">
        <v>708</v>
      </c>
      <c r="P24" s="342" t="s">
        <v>445</v>
      </c>
      <c r="Q24" s="387" t="s">
        <v>715</v>
      </c>
      <c r="R24" s="403" t="s">
        <v>714</v>
      </c>
      <c r="S24" s="358" t="s">
        <v>445</v>
      </c>
      <c r="T24" s="387" t="s">
        <v>715</v>
      </c>
      <c r="U24" s="403" t="s">
        <v>714</v>
      </c>
      <c r="V24" s="214" t="s">
        <v>445</v>
      </c>
      <c r="W24" s="399" t="s">
        <v>656</v>
      </c>
      <c r="X24" s="400" t="s">
        <v>656</v>
      </c>
      <c r="Y24" s="364" t="s">
        <v>666</v>
      </c>
      <c r="Z24" s="117"/>
      <c r="AA24" s="85"/>
      <c r="AB24" s="92"/>
      <c r="AC24" s="342" t="s">
        <v>445</v>
      </c>
      <c r="AD24" s="387" t="s">
        <v>751</v>
      </c>
      <c r="AE24" s="176"/>
    </row>
    <row r="25" spans="1:31" ht="45" customHeight="1" x14ac:dyDescent="0.25">
      <c r="A25" s="172" t="s">
        <v>393</v>
      </c>
      <c r="B25" s="180">
        <v>3239</v>
      </c>
      <c r="C25" s="184" t="s">
        <v>613</v>
      </c>
      <c r="D25" s="371">
        <v>6.8000000000000005E-2</v>
      </c>
      <c r="E25" s="214" t="str">
        <f t="shared" si="1"/>
        <v>Fail</v>
      </c>
      <c r="F25" s="215">
        <f>'MRF Survey'!AG$92</f>
        <v>0.10526315789473684</v>
      </c>
      <c r="G25" s="356"/>
      <c r="H25" s="392" t="s">
        <v>448</v>
      </c>
      <c r="I25" s="214" t="str">
        <f t="shared" si="0"/>
        <v>Fail</v>
      </c>
      <c r="J25" s="215">
        <f>'Dropoff Center Survey'!AA68</f>
        <v>0.1111111111111111</v>
      </c>
      <c r="K25" s="356"/>
      <c r="L25" s="425" t="s">
        <v>749</v>
      </c>
      <c r="M25" s="342" t="s">
        <v>445</v>
      </c>
      <c r="N25" s="387" t="s">
        <v>710</v>
      </c>
      <c r="O25" s="403" t="s">
        <v>708</v>
      </c>
      <c r="P25" s="342" t="s">
        <v>445</v>
      </c>
      <c r="Q25" s="387" t="s">
        <v>715</v>
      </c>
      <c r="R25" s="403" t="s">
        <v>714</v>
      </c>
      <c r="S25" s="358" t="s">
        <v>445</v>
      </c>
      <c r="T25" s="387" t="s">
        <v>715</v>
      </c>
      <c r="U25" s="403" t="s">
        <v>714</v>
      </c>
      <c r="V25" s="214" t="s">
        <v>445</v>
      </c>
      <c r="W25" s="399" t="s">
        <v>656</v>
      </c>
      <c r="X25" s="400" t="s">
        <v>656</v>
      </c>
      <c r="Y25" s="337" t="s">
        <v>667</v>
      </c>
      <c r="Z25" s="359" t="s">
        <v>445</v>
      </c>
      <c r="AA25" s="356" t="s">
        <v>446</v>
      </c>
      <c r="AB25" s="357" t="s">
        <v>687</v>
      </c>
      <c r="AC25" s="342" t="s">
        <v>445</v>
      </c>
      <c r="AD25" s="387" t="s">
        <v>751</v>
      </c>
      <c r="AE25" s="176"/>
    </row>
    <row r="26" spans="1:31" ht="60" x14ac:dyDescent="0.25">
      <c r="A26" s="175" t="s">
        <v>394</v>
      </c>
      <c r="B26" s="89"/>
      <c r="C26" s="310" t="s">
        <v>596</v>
      </c>
      <c r="D26" s="372"/>
      <c r="E26" s="214" t="str">
        <f t="shared" si="1"/>
        <v>Fail</v>
      </c>
      <c r="F26" s="215">
        <f>'MRF Survey'!AH$92</f>
        <v>0.19736842105263158</v>
      </c>
      <c r="G26" s="387" t="s">
        <v>705</v>
      </c>
      <c r="H26" s="392" t="s">
        <v>448</v>
      </c>
      <c r="I26" s="342" t="str">
        <f t="shared" si="0"/>
        <v>Fail</v>
      </c>
      <c r="J26" s="215">
        <f>'Dropoff Center Survey'!AB68</f>
        <v>0.18518518518518517</v>
      </c>
      <c r="K26" s="343"/>
      <c r="L26" s="425" t="s">
        <v>749</v>
      </c>
      <c r="M26" s="342" t="s">
        <v>445</v>
      </c>
      <c r="N26" s="387" t="s">
        <v>710</v>
      </c>
      <c r="O26" s="403" t="s">
        <v>708</v>
      </c>
      <c r="P26" s="342" t="s">
        <v>445</v>
      </c>
      <c r="Q26" s="387" t="s">
        <v>715</v>
      </c>
      <c r="R26" s="403" t="s">
        <v>714</v>
      </c>
      <c r="S26" s="358" t="s">
        <v>445</v>
      </c>
      <c r="T26" s="387" t="s">
        <v>715</v>
      </c>
      <c r="U26" s="403" t="s">
        <v>714</v>
      </c>
      <c r="V26" s="362" t="s">
        <v>676</v>
      </c>
      <c r="W26" s="404" t="s">
        <v>656</v>
      </c>
      <c r="X26" s="405" t="s">
        <v>656</v>
      </c>
      <c r="Y26" s="365" t="s">
        <v>668</v>
      </c>
      <c r="Z26" s="117"/>
      <c r="AA26" s="85"/>
      <c r="AB26" s="92"/>
      <c r="AC26" s="342" t="s">
        <v>445</v>
      </c>
      <c r="AD26" s="387" t="s">
        <v>751</v>
      </c>
      <c r="AE26" s="176"/>
    </row>
    <row r="27" spans="1:31" ht="44.1" customHeight="1" x14ac:dyDescent="0.25">
      <c r="A27" s="175" t="s">
        <v>395</v>
      </c>
      <c r="B27" s="89"/>
      <c r="C27" s="310" t="s">
        <v>596</v>
      </c>
      <c r="D27" s="372"/>
      <c r="E27" s="214" t="str">
        <f t="shared" si="1"/>
        <v>Fail</v>
      </c>
      <c r="F27" s="215">
        <f>'MRF Survey'!AI$92</f>
        <v>0.18421052631578946</v>
      </c>
      <c r="G27" s="387" t="s">
        <v>706</v>
      </c>
      <c r="H27" s="392" t="s">
        <v>448</v>
      </c>
      <c r="I27" s="342" t="str">
        <f t="shared" si="0"/>
        <v>Fail</v>
      </c>
      <c r="J27" s="215">
        <f>'Dropoff Center Survey'!AC68</f>
        <v>0.12962962962962962</v>
      </c>
      <c r="K27" s="343"/>
      <c r="L27" s="425" t="s">
        <v>749</v>
      </c>
      <c r="M27" s="342" t="s">
        <v>445</v>
      </c>
      <c r="N27" s="387" t="s">
        <v>710</v>
      </c>
      <c r="O27" s="403" t="s">
        <v>708</v>
      </c>
      <c r="P27" s="342" t="s">
        <v>445</v>
      </c>
      <c r="Q27" s="387" t="s">
        <v>715</v>
      </c>
      <c r="R27" s="403" t="s">
        <v>714</v>
      </c>
      <c r="S27" s="358" t="s">
        <v>445</v>
      </c>
      <c r="T27" s="387" t="s">
        <v>715</v>
      </c>
      <c r="U27" s="403" t="s">
        <v>714</v>
      </c>
      <c r="V27" s="362" t="s">
        <v>676</v>
      </c>
      <c r="W27" s="404" t="s">
        <v>656</v>
      </c>
      <c r="X27" s="405" t="s">
        <v>656</v>
      </c>
      <c r="Y27" s="365" t="s">
        <v>668</v>
      </c>
      <c r="Z27" s="117"/>
      <c r="AA27" s="85"/>
      <c r="AB27" s="92"/>
      <c r="AC27" s="342" t="s">
        <v>445</v>
      </c>
      <c r="AD27" s="387" t="s">
        <v>751</v>
      </c>
      <c r="AE27" s="176"/>
    </row>
    <row r="28" spans="1:31" ht="63.6" customHeight="1" x14ac:dyDescent="0.25">
      <c r="A28" s="175" t="s">
        <v>396</v>
      </c>
      <c r="B28" s="89"/>
      <c r="C28" s="310" t="s">
        <v>596</v>
      </c>
      <c r="D28" s="368" t="s">
        <v>617</v>
      </c>
      <c r="E28" s="214" t="str">
        <f t="shared" si="1"/>
        <v>Fail</v>
      </c>
      <c r="F28" s="215">
        <f>'MRF Survey'!AJ$92</f>
        <v>6.5789473684210523E-2</v>
      </c>
      <c r="G28" s="343"/>
      <c r="H28" s="392" t="s">
        <v>448</v>
      </c>
      <c r="I28" s="342" t="str">
        <f t="shared" si="0"/>
        <v>Fail</v>
      </c>
      <c r="J28" s="215">
        <f>'Dropoff Center Survey'!AD68</f>
        <v>0</v>
      </c>
      <c r="K28" s="343"/>
      <c r="L28" s="425" t="s">
        <v>749</v>
      </c>
      <c r="M28" s="342" t="s">
        <v>445</v>
      </c>
      <c r="N28" s="387" t="s">
        <v>710</v>
      </c>
      <c r="O28" s="403" t="s">
        <v>708</v>
      </c>
      <c r="P28" s="342" t="s">
        <v>445</v>
      </c>
      <c r="Q28" s="387" t="s">
        <v>715</v>
      </c>
      <c r="R28" s="403" t="s">
        <v>714</v>
      </c>
      <c r="S28" s="358" t="s">
        <v>445</v>
      </c>
      <c r="T28" s="387" t="s">
        <v>715</v>
      </c>
      <c r="U28" s="403" t="s">
        <v>714</v>
      </c>
      <c r="V28" s="214" t="s">
        <v>445</v>
      </c>
      <c r="W28" s="399" t="s">
        <v>656</v>
      </c>
      <c r="X28" s="400" t="s">
        <v>656</v>
      </c>
      <c r="Y28" s="337" t="s">
        <v>669</v>
      </c>
      <c r="Z28" s="359" t="s">
        <v>445</v>
      </c>
      <c r="AA28" s="356" t="s">
        <v>717</v>
      </c>
      <c r="AB28" s="357" t="s">
        <v>687</v>
      </c>
      <c r="AC28" s="342" t="s">
        <v>445</v>
      </c>
      <c r="AD28" s="387" t="s">
        <v>751</v>
      </c>
      <c r="AE28" s="176"/>
    </row>
    <row r="29" spans="1:31" ht="63" customHeight="1" x14ac:dyDescent="0.25">
      <c r="A29" s="175" t="s">
        <v>397</v>
      </c>
      <c r="B29" s="89" t="s">
        <v>614</v>
      </c>
      <c r="C29" s="310" t="s">
        <v>536</v>
      </c>
      <c r="D29" s="368" t="s">
        <v>617</v>
      </c>
      <c r="E29" s="214" t="str">
        <f t="shared" si="1"/>
        <v>Fail</v>
      </c>
      <c r="F29" s="215">
        <f>'MRF Survey'!AK$92</f>
        <v>9.2105263157894732E-2</v>
      </c>
      <c r="G29" s="343"/>
      <c r="H29" s="392" t="s">
        <v>448</v>
      </c>
      <c r="I29" s="342" t="str">
        <f t="shared" si="0"/>
        <v>Fail</v>
      </c>
      <c r="J29" s="215">
        <f>'Dropoff Center Survey'!AE68</f>
        <v>0</v>
      </c>
      <c r="K29" s="343"/>
      <c r="L29" s="425" t="s">
        <v>749</v>
      </c>
      <c r="M29" s="342" t="s">
        <v>445</v>
      </c>
      <c r="N29" s="387" t="s">
        <v>710</v>
      </c>
      <c r="O29" s="403" t="s">
        <v>708</v>
      </c>
      <c r="P29" s="342" t="s">
        <v>445</v>
      </c>
      <c r="Q29" s="387" t="s">
        <v>715</v>
      </c>
      <c r="R29" s="403" t="s">
        <v>714</v>
      </c>
      <c r="S29" s="358" t="s">
        <v>445</v>
      </c>
      <c r="T29" s="387" t="s">
        <v>715</v>
      </c>
      <c r="U29" s="403" t="s">
        <v>714</v>
      </c>
      <c r="V29" s="214" t="s">
        <v>445</v>
      </c>
      <c r="W29" s="399" t="s">
        <v>656</v>
      </c>
      <c r="X29" s="400" t="s">
        <v>656</v>
      </c>
      <c r="Y29" s="337" t="s">
        <v>669</v>
      </c>
      <c r="Z29" s="359" t="s">
        <v>445</v>
      </c>
      <c r="AA29" s="356" t="s">
        <v>717</v>
      </c>
      <c r="AB29" s="357" t="s">
        <v>687</v>
      </c>
      <c r="AC29" s="342" t="s">
        <v>445</v>
      </c>
      <c r="AD29" s="387" t="s">
        <v>751</v>
      </c>
      <c r="AE29" s="176"/>
    </row>
    <row r="30" spans="1:31" ht="57.95" customHeight="1" x14ac:dyDescent="0.25">
      <c r="A30" s="175" t="s">
        <v>398</v>
      </c>
      <c r="B30" s="89"/>
      <c r="C30" s="310" t="s">
        <v>596</v>
      </c>
      <c r="D30" s="368" t="s">
        <v>618</v>
      </c>
      <c r="E30" s="214" t="str">
        <f t="shared" si="1"/>
        <v>Fail</v>
      </c>
      <c r="F30" s="215">
        <f>'MRF Survey'!AL$92</f>
        <v>0.13157894736842105</v>
      </c>
      <c r="G30" s="343"/>
      <c r="H30" s="392" t="s">
        <v>448</v>
      </c>
      <c r="I30" s="342" t="str">
        <f t="shared" si="0"/>
        <v>Fail</v>
      </c>
      <c r="J30" s="215">
        <f>'Dropoff Center Survey'!AF68</f>
        <v>9.2592592592592587E-2</v>
      </c>
      <c r="K30" s="343"/>
      <c r="L30" s="425" t="s">
        <v>749</v>
      </c>
      <c r="M30" s="342" t="s">
        <v>445</v>
      </c>
      <c r="N30" s="387" t="s">
        <v>710</v>
      </c>
      <c r="O30" s="403" t="s">
        <v>708</v>
      </c>
      <c r="P30" s="342" t="s">
        <v>445</v>
      </c>
      <c r="Q30" s="387" t="s">
        <v>715</v>
      </c>
      <c r="R30" s="403" t="s">
        <v>714</v>
      </c>
      <c r="S30" s="358" t="s">
        <v>445</v>
      </c>
      <c r="T30" s="387" t="s">
        <v>715</v>
      </c>
      <c r="U30" s="403" t="s">
        <v>714</v>
      </c>
      <c r="V30" s="362" t="s">
        <v>676</v>
      </c>
      <c r="W30" s="404" t="s">
        <v>656</v>
      </c>
      <c r="X30" s="405" t="s">
        <v>656</v>
      </c>
      <c r="Y30" s="365" t="s">
        <v>664</v>
      </c>
      <c r="Z30" s="358" t="s">
        <v>445</v>
      </c>
      <c r="AA30" s="349" t="s">
        <v>719</v>
      </c>
      <c r="AB30" s="357"/>
      <c r="AC30" s="342" t="s">
        <v>445</v>
      </c>
      <c r="AD30" s="387" t="s">
        <v>751</v>
      </c>
      <c r="AE30" s="176"/>
    </row>
    <row r="31" spans="1:31" ht="56.1" customHeight="1" x14ac:dyDescent="0.25">
      <c r="A31" s="175" t="s">
        <v>399</v>
      </c>
      <c r="B31" s="89"/>
      <c r="C31" s="310" t="s">
        <v>596</v>
      </c>
      <c r="D31" s="368" t="s">
        <v>607</v>
      </c>
      <c r="E31" s="214" t="str">
        <f t="shared" si="1"/>
        <v>Fail</v>
      </c>
      <c r="F31" s="215">
        <f>'MRF Survey'!AM$92</f>
        <v>9.2105263157894732E-2</v>
      </c>
      <c r="G31" s="343"/>
      <c r="H31" s="392" t="s">
        <v>448</v>
      </c>
      <c r="I31" s="342" t="str">
        <f t="shared" si="0"/>
        <v>Fail</v>
      </c>
      <c r="J31" s="215">
        <f>'Dropoff Center Survey'!AG68</f>
        <v>9.2592592592592587E-2</v>
      </c>
      <c r="K31" s="343"/>
      <c r="L31" s="425" t="s">
        <v>749</v>
      </c>
      <c r="M31" s="342" t="s">
        <v>445</v>
      </c>
      <c r="N31" s="387" t="s">
        <v>710</v>
      </c>
      <c r="O31" s="403" t="s">
        <v>708</v>
      </c>
      <c r="P31" s="342" t="s">
        <v>445</v>
      </c>
      <c r="Q31" s="387" t="s">
        <v>715</v>
      </c>
      <c r="R31" s="403" t="s">
        <v>714</v>
      </c>
      <c r="S31" s="358" t="s">
        <v>445</v>
      </c>
      <c r="T31" s="387" t="s">
        <v>715</v>
      </c>
      <c r="U31" s="403" t="s">
        <v>714</v>
      </c>
      <c r="V31" s="214" t="s">
        <v>445</v>
      </c>
      <c r="W31" s="399" t="s">
        <v>656</v>
      </c>
      <c r="X31" s="400" t="s">
        <v>656</v>
      </c>
      <c r="Y31" s="364" t="s">
        <v>670</v>
      </c>
      <c r="Z31" s="117"/>
      <c r="AA31" s="85"/>
      <c r="AB31" s="92"/>
      <c r="AC31" s="342" t="s">
        <v>445</v>
      </c>
      <c r="AD31" s="387" t="s">
        <v>751</v>
      </c>
      <c r="AE31" s="176"/>
    </row>
    <row r="32" spans="1:31" ht="53.1" customHeight="1" x14ac:dyDescent="0.25">
      <c r="A32" s="175" t="s">
        <v>400</v>
      </c>
      <c r="B32" s="89"/>
      <c r="C32" s="310" t="s">
        <v>596</v>
      </c>
      <c r="D32" s="373" t="s">
        <v>616</v>
      </c>
      <c r="E32" s="214" t="str">
        <f t="shared" si="1"/>
        <v>Fail</v>
      </c>
      <c r="F32" s="215">
        <f>'MRF Survey'!AN$92</f>
        <v>0.14473684210526316</v>
      </c>
      <c r="G32" s="343"/>
      <c r="H32" s="392" t="s">
        <v>448</v>
      </c>
      <c r="I32" s="342" t="str">
        <f t="shared" si="0"/>
        <v>Fail</v>
      </c>
      <c r="J32" s="215">
        <f>'Dropoff Center Survey'!AH68</f>
        <v>7.407407407407407E-2</v>
      </c>
      <c r="K32" s="343"/>
      <c r="L32" s="425" t="s">
        <v>749</v>
      </c>
      <c r="M32" s="342" t="s">
        <v>445</v>
      </c>
      <c r="N32" s="387" t="s">
        <v>710</v>
      </c>
      <c r="O32" s="403" t="s">
        <v>708</v>
      </c>
      <c r="P32" s="342" t="s">
        <v>445</v>
      </c>
      <c r="Q32" s="387" t="s">
        <v>715</v>
      </c>
      <c r="R32" s="403" t="s">
        <v>714</v>
      </c>
      <c r="S32" s="358" t="s">
        <v>445</v>
      </c>
      <c r="T32" s="387" t="s">
        <v>715</v>
      </c>
      <c r="U32" s="403" t="s">
        <v>714</v>
      </c>
      <c r="V32" s="362" t="s">
        <v>676</v>
      </c>
      <c r="W32" s="404" t="s">
        <v>656</v>
      </c>
      <c r="X32" s="405" t="s">
        <v>656</v>
      </c>
      <c r="Y32" s="365" t="s">
        <v>668</v>
      </c>
      <c r="Z32" s="338" t="s">
        <v>691</v>
      </c>
      <c r="AA32" s="338" t="s">
        <v>692</v>
      </c>
      <c r="AB32" s="338"/>
      <c r="AC32" s="342" t="s">
        <v>445</v>
      </c>
      <c r="AD32" s="387" t="s">
        <v>751</v>
      </c>
      <c r="AE32" s="176"/>
    </row>
    <row r="33" spans="1:31" ht="46.5" customHeight="1" thickBot="1" x14ac:dyDescent="0.3">
      <c r="A33" s="175" t="s">
        <v>615</v>
      </c>
      <c r="B33" s="89"/>
      <c r="C33" s="310" t="s">
        <v>596</v>
      </c>
      <c r="D33" s="368" t="s">
        <v>607</v>
      </c>
      <c r="E33" s="214" t="str">
        <f t="shared" si="1"/>
        <v>Fail</v>
      </c>
      <c r="F33" s="215">
        <f>'MRF Survey'!AO$92</f>
        <v>2.6315789473684209E-2</v>
      </c>
      <c r="G33" s="343"/>
      <c r="H33" s="392" t="s">
        <v>448</v>
      </c>
      <c r="I33" s="342" t="str">
        <f t="shared" si="0"/>
        <v>Fail</v>
      </c>
      <c r="J33" s="215">
        <f>'Dropoff Center Survey'!AI68</f>
        <v>5.5555555555555552E-2</v>
      </c>
      <c r="K33" s="343"/>
      <c r="L33" s="425" t="s">
        <v>749</v>
      </c>
      <c r="M33" s="414" t="s">
        <v>445</v>
      </c>
      <c r="N33" s="415" t="s">
        <v>710</v>
      </c>
      <c r="O33" s="416" t="s">
        <v>708</v>
      </c>
      <c r="P33" s="342" t="s">
        <v>445</v>
      </c>
      <c r="Q33" s="387" t="s">
        <v>715</v>
      </c>
      <c r="R33" s="403" t="s">
        <v>714</v>
      </c>
      <c r="S33" s="358" t="s">
        <v>445</v>
      </c>
      <c r="T33" s="387" t="s">
        <v>715</v>
      </c>
      <c r="U33" s="403" t="s">
        <v>714</v>
      </c>
      <c r="V33" s="214" t="s">
        <v>445</v>
      </c>
      <c r="W33" s="399" t="s">
        <v>656</v>
      </c>
      <c r="X33" s="400" t="s">
        <v>656</v>
      </c>
      <c r="Y33" s="337" t="s">
        <v>669</v>
      </c>
      <c r="Z33" s="359" t="s">
        <v>445</v>
      </c>
      <c r="AA33" s="356" t="s">
        <v>690</v>
      </c>
      <c r="AB33" s="357"/>
      <c r="AC33" s="342" t="s">
        <v>445</v>
      </c>
      <c r="AD33" s="387" t="s">
        <v>751</v>
      </c>
      <c r="AE33" s="176"/>
    </row>
    <row r="34" spans="1:31" ht="15.95" customHeight="1" thickBot="1" x14ac:dyDescent="0.3">
      <c r="A34" s="175"/>
      <c r="B34" s="89"/>
      <c r="C34" s="176"/>
      <c r="D34" s="177"/>
      <c r="E34" s="89"/>
      <c r="F34" s="117"/>
      <c r="G34" s="85"/>
      <c r="H34" s="184"/>
      <c r="I34" s="89"/>
      <c r="J34" s="117"/>
      <c r="K34" s="85"/>
      <c r="L34" s="176"/>
      <c r="M34" s="173"/>
      <c r="N34" s="95"/>
      <c r="O34" s="174"/>
      <c r="P34" s="89"/>
      <c r="Q34" s="85"/>
      <c r="R34" s="176"/>
      <c r="S34" s="89"/>
      <c r="T34" s="85"/>
      <c r="U34" s="176"/>
      <c r="V34" s="89"/>
      <c r="W34" s="86"/>
      <c r="X34" s="383"/>
      <c r="Y34" s="176"/>
      <c r="Z34" s="117"/>
      <c r="AA34" s="85"/>
      <c r="AB34" s="92"/>
      <c r="AC34" s="89"/>
      <c r="AD34" s="85"/>
      <c r="AE34" s="176"/>
    </row>
    <row r="35" spans="1:31" ht="15.95" customHeight="1" thickBot="1" x14ac:dyDescent="0.3">
      <c r="A35" s="353" t="s">
        <v>453</v>
      </c>
      <c r="B35" s="193"/>
      <c r="C35" s="194"/>
      <c r="D35" s="192"/>
      <c r="E35" s="193">
        <f>COUNTIF(E5:E33, "Pass")</f>
        <v>7</v>
      </c>
      <c r="F35" s="195"/>
      <c r="G35" s="196"/>
      <c r="H35" s="194"/>
      <c r="I35" s="193"/>
      <c r="J35" s="195"/>
      <c r="K35" s="196"/>
      <c r="L35" s="194"/>
      <c r="M35" s="193"/>
      <c r="N35" s="196"/>
      <c r="O35" s="194"/>
      <c r="P35" s="193"/>
      <c r="Q35" s="196"/>
      <c r="R35" s="194"/>
      <c r="S35" s="193"/>
      <c r="T35" s="196"/>
      <c r="U35" s="194"/>
      <c r="V35" s="193"/>
      <c r="W35" s="398"/>
      <c r="X35" s="384"/>
      <c r="Y35" s="194"/>
      <c r="Z35" s="195"/>
      <c r="AA35" s="196"/>
      <c r="AB35" s="194"/>
      <c r="AC35" s="193">
        <f>COUNTIF(AC5:AC33, "Pass")</f>
        <v>2</v>
      </c>
      <c r="AD35" s="91"/>
      <c r="AE35" s="179"/>
    </row>
    <row r="36" spans="1:31" ht="15.95" customHeight="1" x14ac:dyDescent="0.25"/>
    <row r="37" spans="1:31" ht="15.75" thickBot="1" x14ac:dyDescent="0.3"/>
    <row r="38" spans="1:31" x14ac:dyDescent="0.25">
      <c r="A38" s="239" t="s">
        <v>603</v>
      </c>
      <c r="B38" s="309"/>
      <c r="D38" s="242" t="s">
        <v>707</v>
      </c>
    </row>
    <row r="39" spans="1:31" ht="30" x14ac:dyDescent="0.25">
      <c r="A39" s="296" t="s">
        <v>602</v>
      </c>
      <c r="B39" s="176"/>
    </row>
    <row r="40" spans="1:31" ht="30" x14ac:dyDescent="0.25">
      <c r="A40" s="354" t="s">
        <v>600</v>
      </c>
      <c r="B40" s="315">
        <v>25</v>
      </c>
    </row>
    <row r="41" spans="1:31" ht="30" x14ac:dyDescent="0.25">
      <c r="A41" s="354" t="s">
        <v>598</v>
      </c>
      <c r="B41" s="316" t="s">
        <v>604</v>
      </c>
    </row>
    <row r="42" spans="1:31" x14ac:dyDescent="0.25">
      <c r="A42" s="354" t="s">
        <v>601</v>
      </c>
      <c r="B42" s="315">
        <v>15</v>
      </c>
    </row>
    <row r="43" spans="1:31" x14ac:dyDescent="0.25">
      <c r="A43" s="240"/>
      <c r="B43" s="176"/>
    </row>
    <row r="44" spans="1:31" ht="30" x14ac:dyDescent="0.25">
      <c r="A44" s="296" t="s">
        <v>657</v>
      </c>
      <c r="B44" s="176"/>
    </row>
    <row r="45" spans="1:31" ht="30" x14ac:dyDescent="0.25">
      <c r="A45" s="354" t="s">
        <v>600</v>
      </c>
      <c r="B45" s="315">
        <v>75</v>
      </c>
    </row>
    <row r="46" spans="1:31" ht="30" x14ac:dyDescent="0.25">
      <c r="A46" s="354" t="s">
        <v>598</v>
      </c>
      <c r="B46" s="316" t="s">
        <v>599</v>
      </c>
    </row>
    <row r="47" spans="1:31" ht="15.75" thickBot="1" x14ac:dyDescent="0.3">
      <c r="A47" s="355" t="s">
        <v>601</v>
      </c>
      <c r="B47" s="318">
        <v>50</v>
      </c>
    </row>
    <row r="48" spans="1:31" x14ac:dyDescent="0.25">
      <c r="A48" s="240"/>
      <c r="B48" s="176"/>
    </row>
    <row r="49" spans="1:2" x14ac:dyDescent="0.25">
      <c r="A49" s="296" t="s">
        <v>671</v>
      </c>
      <c r="B49" s="176"/>
    </row>
    <row r="50" spans="1:2" ht="30" x14ac:dyDescent="0.25">
      <c r="A50" s="354" t="s">
        <v>672</v>
      </c>
      <c r="B50" s="315">
        <v>5</v>
      </c>
    </row>
    <row r="51" spans="1:2" ht="30" x14ac:dyDescent="0.25">
      <c r="A51" s="354" t="s">
        <v>673</v>
      </c>
      <c r="B51" s="316" t="s">
        <v>599</v>
      </c>
    </row>
    <row r="52" spans="1:2" ht="30.75" thickBot="1" x14ac:dyDescent="0.3">
      <c r="A52" s="355" t="s">
        <v>674</v>
      </c>
      <c r="B52" s="318">
        <v>50</v>
      </c>
    </row>
  </sheetData>
  <sheetProtection algorithmName="SHA-512" hashValue="gSOBd5CrA3+JQfVI97CBO3PPLSoWvGKZU4woBrvsy6W4cUVqExKUeQvYynqTDBahz1sNuaR8uCbT7JVql9RUeA==" saltValue="R1ij/jb78vH8gIYMcrDBCw==" spinCount="100000" sheet="1" objects="1" scenarios="1" selectLockedCells="1" selectUnlockedCells="1"/>
  <mergeCells count="9">
    <mergeCell ref="AC3:AE3"/>
    <mergeCell ref="V3:Y3"/>
    <mergeCell ref="Z3:AB3"/>
    <mergeCell ref="B3:C3"/>
    <mergeCell ref="E3:H3"/>
    <mergeCell ref="I3:L3"/>
    <mergeCell ref="M3:O3"/>
    <mergeCell ref="P3:R3"/>
    <mergeCell ref="S3:U3"/>
  </mergeCells>
  <hyperlinks>
    <hyperlink ref="D38" r:id="rId1" display="More Recycling"/>
    <hyperlink ref="O6:O33" r:id="rId2" display="More Recycling"/>
    <hyperlink ref="R9" r:id="rId3"/>
    <hyperlink ref="R10" r:id="rId4"/>
    <hyperlink ref="R6" r:id="rId5"/>
    <hyperlink ref="U9" r:id="rId6"/>
    <hyperlink ref="U10" r:id="rId7"/>
    <hyperlink ref="U6" r:id="rId8"/>
    <hyperlink ref="R7" r:id="rId9"/>
    <hyperlink ref="R8" r:id="rId10"/>
    <hyperlink ref="U7" r:id="rId11"/>
    <hyperlink ref="U8" r:id="rId12"/>
    <hyperlink ref="R11" r:id="rId13"/>
    <hyperlink ref="R12" r:id="rId14"/>
    <hyperlink ref="R13" r:id="rId15"/>
    <hyperlink ref="R14" r:id="rId16"/>
    <hyperlink ref="R15" r:id="rId17"/>
    <hyperlink ref="R16" r:id="rId18"/>
    <hyperlink ref="R17" r:id="rId19"/>
    <hyperlink ref="R18" r:id="rId20"/>
    <hyperlink ref="R19" r:id="rId21"/>
    <hyperlink ref="R20" r:id="rId22"/>
    <hyperlink ref="R21" r:id="rId23"/>
    <hyperlink ref="R22" r:id="rId24"/>
    <hyperlink ref="R23" r:id="rId25"/>
    <hyperlink ref="R24" r:id="rId26"/>
    <hyperlink ref="R25" r:id="rId27"/>
    <hyperlink ref="R26" r:id="rId28"/>
    <hyperlink ref="R27" r:id="rId29"/>
    <hyperlink ref="R28" r:id="rId30"/>
    <hyperlink ref="R29" r:id="rId31"/>
    <hyperlink ref="R30" r:id="rId32"/>
    <hyperlink ref="R31" r:id="rId33"/>
    <hyperlink ref="R32" r:id="rId34"/>
    <hyperlink ref="R33" r:id="rId35"/>
    <hyperlink ref="U11" r:id="rId36"/>
    <hyperlink ref="U12" r:id="rId37"/>
    <hyperlink ref="U13" r:id="rId38"/>
    <hyperlink ref="U14" r:id="rId39"/>
    <hyperlink ref="U15" r:id="rId40"/>
    <hyperlink ref="U16" r:id="rId41"/>
    <hyperlink ref="U17" r:id="rId42"/>
    <hyperlink ref="U18" r:id="rId43"/>
    <hyperlink ref="U19" r:id="rId44"/>
    <hyperlink ref="U20" r:id="rId45"/>
    <hyperlink ref="U21" r:id="rId46"/>
    <hyperlink ref="U22" r:id="rId47"/>
    <hyperlink ref="U23" r:id="rId48"/>
    <hyperlink ref="U24" r:id="rId49"/>
    <hyperlink ref="U25" r:id="rId50"/>
    <hyperlink ref="U26" r:id="rId51"/>
    <hyperlink ref="U27" r:id="rId52"/>
    <hyperlink ref="U28" r:id="rId53"/>
    <hyperlink ref="U29" r:id="rId54"/>
    <hyperlink ref="U30" r:id="rId55"/>
    <hyperlink ref="U31" r:id="rId56"/>
    <hyperlink ref="U32" r:id="rId57"/>
    <hyperlink ref="U33" r:id="rId58"/>
    <hyperlink ref="U5" r:id="rId59"/>
    <hyperlink ref="R5" r:id="rId60"/>
    <hyperlink ref="O5" r:id="rId61" display="More Recycling"/>
  </hyperlinks>
  <pageMargins left="0.7" right="0.7" top="0.75" bottom="0.75" header="0.3" footer="0.3"/>
  <pageSetup orientation="portrait" r:id="rId62"/>
  <drawing r:id="rId6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W73"/>
  <sheetViews>
    <sheetView topLeftCell="A4" zoomScale="50" zoomScaleNormal="50" workbookViewId="0">
      <pane ySplit="1" topLeftCell="A5" activePane="bottomLeft" state="frozen"/>
      <selection activeCell="H61" sqref="H61"/>
      <selection pane="bottomLeft" activeCell="H61" sqref="H61"/>
    </sheetView>
  </sheetViews>
  <sheetFormatPr defaultRowHeight="15" x14ac:dyDescent="0.25"/>
  <cols>
    <col min="1" max="1" width="3.42578125" customWidth="1"/>
    <col min="2" max="2" width="14" customWidth="1"/>
    <col min="3" max="3" width="22.85546875" customWidth="1"/>
    <col min="4" max="5" width="23.85546875" customWidth="1"/>
    <col min="6" max="6" width="13.5703125" customWidth="1"/>
    <col min="7" max="7" width="19.85546875" customWidth="1"/>
    <col min="8" max="8" width="14.140625" customWidth="1"/>
    <col min="9" max="9" width="14.42578125" customWidth="1"/>
    <col min="10" max="10" width="12.140625" customWidth="1"/>
    <col min="11" max="13" width="24.140625" customWidth="1"/>
    <col min="14" max="14" width="21.140625" style="17" customWidth="1"/>
    <col min="15" max="15" width="19.28515625" customWidth="1"/>
    <col min="16" max="17" width="24" customWidth="1"/>
    <col min="18" max="18" width="15.140625" customWidth="1"/>
    <col min="19" max="20" width="24" customWidth="1"/>
    <col min="21" max="21" width="16.140625" customWidth="1"/>
    <col min="22" max="22" width="24" customWidth="1"/>
    <col min="23" max="23" width="14.42578125" customWidth="1"/>
    <col min="24" max="24" width="17.140625" customWidth="1"/>
    <col min="25" max="25" width="24" customWidth="1"/>
    <col min="26" max="26" width="20.5703125" customWidth="1"/>
    <col min="27" max="27" width="18.5703125" customWidth="1"/>
    <col min="28" max="28" width="21.140625" customWidth="1"/>
    <col min="29" max="29" width="18.7109375" customWidth="1"/>
    <col min="30" max="30" width="19.5703125" customWidth="1"/>
    <col min="31" max="31" width="15.42578125" customWidth="1"/>
    <col min="32" max="32" width="14.140625" customWidth="1"/>
    <col min="33" max="33" width="18.140625" customWidth="1"/>
    <col min="34" max="34" width="24" customWidth="1"/>
    <col min="35" max="35" width="21.85546875" customWidth="1"/>
    <col min="36" max="36" width="13.140625" customWidth="1"/>
    <col min="37" max="37" width="18.5703125" customWidth="1"/>
    <col min="38" max="38" width="18.7109375" customWidth="1"/>
    <col min="39" max="39" width="15.140625" customWidth="1"/>
    <col min="40" max="40" width="16.7109375" customWidth="1"/>
    <col min="41" max="41" width="16.42578125" customWidth="1"/>
    <col min="42" max="42" width="18.140625" customWidth="1"/>
    <col min="43" max="43" width="26.5703125" customWidth="1"/>
    <col min="44" max="44" width="15.7109375" customWidth="1"/>
    <col min="45" max="45" width="23" customWidth="1"/>
    <col min="46" max="46" width="14.140625" customWidth="1"/>
    <col min="47" max="47" width="16.85546875" customWidth="1"/>
    <col min="48" max="48" width="14.85546875" customWidth="1"/>
    <col min="49" max="49" width="21.140625" customWidth="1"/>
    <col min="50" max="50" width="17" customWidth="1"/>
    <col min="51" max="51" width="18.5703125" customWidth="1"/>
    <col min="52" max="52" width="15" customWidth="1"/>
    <col min="53" max="53" width="17.42578125" customWidth="1"/>
    <col min="54" max="54" width="19.42578125" customWidth="1"/>
    <col min="55" max="55" width="12.42578125" customWidth="1"/>
    <col min="56" max="56" width="16.85546875" customWidth="1"/>
    <col min="57" max="57" width="14.28515625" customWidth="1"/>
    <col min="58" max="58" width="16.140625" customWidth="1"/>
    <col min="59" max="60" width="13.140625" customWidth="1"/>
    <col min="61" max="61" width="17.140625" customWidth="1"/>
    <col min="62" max="62" width="17.42578125" customWidth="1"/>
    <col min="63" max="63" width="16.42578125" customWidth="1"/>
    <col min="64" max="64" width="30.42578125" style="198" customWidth="1"/>
    <col min="65" max="283" width="8.7109375" style="198"/>
  </cols>
  <sheetData>
    <row r="1" spans="2:64" ht="29.25" thickBot="1" x14ac:dyDescent="0.5">
      <c r="B1" s="472" t="s">
        <v>0</v>
      </c>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1"/>
      <c r="AM1" s="1"/>
      <c r="AN1" s="1"/>
      <c r="AO1" s="1"/>
      <c r="AP1" s="1"/>
      <c r="AQ1" s="1"/>
      <c r="AR1" s="1"/>
      <c r="AS1" s="1"/>
      <c r="AT1" s="1"/>
      <c r="AU1" s="1"/>
      <c r="AV1" s="1"/>
      <c r="AW1" s="1"/>
      <c r="AX1" s="1"/>
      <c r="AY1" s="1"/>
      <c r="AZ1" s="1"/>
      <c r="BA1" s="1"/>
      <c r="BB1" s="1"/>
      <c r="BC1" s="1"/>
      <c r="BD1" s="1"/>
      <c r="BE1" s="1"/>
      <c r="BF1" s="1"/>
      <c r="BG1" s="1"/>
      <c r="BH1" s="1"/>
      <c r="BI1" s="1"/>
      <c r="BJ1" s="1"/>
      <c r="BK1" s="1"/>
      <c r="BL1" s="446"/>
    </row>
    <row r="2" spans="2:64" ht="29.25" thickBot="1" x14ac:dyDescent="0.5">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
      <c r="AM2" s="1"/>
      <c r="AN2" s="1"/>
      <c r="AO2" s="1"/>
      <c r="AP2" s="1"/>
      <c r="AQ2" s="1"/>
      <c r="AR2" s="1"/>
      <c r="AS2" s="1"/>
      <c r="AT2" s="1"/>
      <c r="AU2" s="1"/>
      <c r="AV2" s="1"/>
      <c r="AW2" s="1"/>
      <c r="AX2" s="1"/>
      <c r="AY2" s="1"/>
      <c r="AZ2" s="1"/>
      <c r="BA2" s="1"/>
      <c r="BB2" s="1"/>
      <c r="BC2" s="1"/>
      <c r="BD2" s="1"/>
      <c r="BE2" s="1"/>
      <c r="BF2" s="1"/>
      <c r="BG2" s="1"/>
      <c r="BH2" s="1"/>
      <c r="BI2" s="1"/>
      <c r="BJ2" s="1"/>
      <c r="BK2" s="1"/>
      <c r="BL2" s="446"/>
    </row>
    <row r="3" spans="2:64" ht="28.5" x14ac:dyDescent="0.45">
      <c r="B3" s="23"/>
      <c r="C3" s="23"/>
      <c r="D3" s="23"/>
      <c r="E3" s="23"/>
      <c r="F3" s="23"/>
      <c r="G3" s="23"/>
      <c r="H3" s="23"/>
      <c r="I3" s="23"/>
      <c r="J3" s="23"/>
      <c r="K3" s="23"/>
      <c r="L3" s="23"/>
      <c r="M3" s="23"/>
      <c r="N3" s="473" t="s">
        <v>363</v>
      </c>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5"/>
      <c r="AR3" s="476" t="s">
        <v>362</v>
      </c>
      <c r="AS3" s="477"/>
      <c r="AT3" s="477"/>
      <c r="AU3" s="477"/>
      <c r="AV3" s="477"/>
      <c r="AW3" s="477"/>
      <c r="AX3" s="477"/>
      <c r="AY3" s="477"/>
      <c r="AZ3" s="477"/>
      <c r="BA3" s="477"/>
      <c r="BB3" s="477"/>
      <c r="BC3" s="477"/>
      <c r="BD3" s="477"/>
      <c r="BE3" s="477"/>
      <c r="BF3" s="477"/>
      <c r="BG3" s="477"/>
      <c r="BH3" s="478"/>
      <c r="BI3" s="479" t="s">
        <v>367</v>
      </c>
      <c r="BJ3" s="480"/>
      <c r="BK3" s="480"/>
      <c r="BL3" s="446"/>
    </row>
    <row r="4" spans="2:64" ht="72" customHeight="1" x14ac:dyDescent="0.25">
      <c r="B4" s="256" t="s">
        <v>473</v>
      </c>
      <c r="C4" s="256" t="s">
        <v>472</v>
      </c>
      <c r="D4" s="256" t="s">
        <v>473</v>
      </c>
      <c r="E4" s="256" t="s">
        <v>533</v>
      </c>
      <c r="F4" s="257" t="s">
        <v>402</v>
      </c>
      <c r="G4" s="259" t="s">
        <v>374</v>
      </c>
      <c r="H4" s="259" t="s">
        <v>375</v>
      </c>
      <c r="I4" s="259" t="s">
        <v>376</v>
      </c>
      <c r="J4" s="259" t="s">
        <v>377</v>
      </c>
      <c r="K4" s="259" t="s">
        <v>378</v>
      </c>
      <c r="L4" s="259" t="s">
        <v>379</v>
      </c>
      <c r="M4" s="259" t="s">
        <v>380</v>
      </c>
      <c r="N4" s="259" t="s">
        <v>381</v>
      </c>
      <c r="O4" s="259" t="s">
        <v>382</v>
      </c>
      <c r="P4" s="259" t="s">
        <v>383</v>
      </c>
      <c r="Q4" s="259" t="s">
        <v>384</v>
      </c>
      <c r="R4" s="259" t="s">
        <v>457</v>
      </c>
      <c r="S4" s="259" t="s">
        <v>386</v>
      </c>
      <c r="T4" s="259" t="s">
        <v>415</v>
      </c>
      <c r="U4" s="259" t="s">
        <v>387</v>
      </c>
      <c r="V4" s="259" t="s">
        <v>388</v>
      </c>
      <c r="W4" s="259" t="s">
        <v>389</v>
      </c>
      <c r="X4" s="259" t="s">
        <v>390</v>
      </c>
      <c r="Y4" s="259" t="s">
        <v>391</v>
      </c>
      <c r="Z4" s="259" t="s">
        <v>392</v>
      </c>
      <c r="AA4" s="259" t="s">
        <v>393</v>
      </c>
      <c r="AB4" s="259" t="s">
        <v>394</v>
      </c>
      <c r="AC4" s="259" t="s">
        <v>395</v>
      </c>
      <c r="AD4" s="259" t="s">
        <v>396</v>
      </c>
      <c r="AE4" s="259" t="s">
        <v>397</v>
      </c>
      <c r="AF4" s="259" t="s">
        <v>398</v>
      </c>
      <c r="AG4" s="259" t="s">
        <v>399</v>
      </c>
      <c r="AH4" s="259" t="s">
        <v>400</v>
      </c>
      <c r="AI4" s="258" t="s">
        <v>409</v>
      </c>
      <c r="AJ4" s="260" t="s">
        <v>282</v>
      </c>
      <c r="AK4" s="261" t="s">
        <v>349</v>
      </c>
      <c r="AL4" s="261" t="s">
        <v>350</v>
      </c>
      <c r="AM4" s="261" t="s">
        <v>351</v>
      </c>
      <c r="AN4" s="261" t="s">
        <v>352</v>
      </c>
      <c r="AO4" s="261" t="s">
        <v>420</v>
      </c>
      <c r="AP4" s="261" t="s">
        <v>353</v>
      </c>
      <c r="AQ4" s="261" t="s">
        <v>455</v>
      </c>
      <c r="AR4" s="261" t="s">
        <v>354</v>
      </c>
      <c r="AS4" s="261" t="s">
        <v>355</v>
      </c>
      <c r="AT4" s="261" t="s">
        <v>356</v>
      </c>
      <c r="AU4" s="261" t="s">
        <v>405</v>
      </c>
      <c r="AV4" s="261" t="s">
        <v>357</v>
      </c>
      <c r="AW4" s="261" t="s">
        <v>358</v>
      </c>
      <c r="AX4" s="261" t="s">
        <v>359</v>
      </c>
      <c r="AY4" s="261" t="s">
        <v>360</v>
      </c>
      <c r="AZ4" s="261" t="s">
        <v>361</v>
      </c>
      <c r="BA4" s="262" t="s">
        <v>364</v>
      </c>
      <c r="BB4" s="262" t="s">
        <v>365</v>
      </c>
      <c r="BC4" s="262" t="s">
        <v>366</v>
      </c>
      <c r="BD4" s="262" t="s">
        <v>410</v>
      </c>
      <c r="BE4" s="263" t="s">
        <v>368</v>
      </c>
      <c r="BF4" s="263" t="s">
        <v>406</v>
      </c>
      <c r="BG4" s="263" t="s">
        <v>369</v>
      </c>
      <c r="BH4" s="263" t="s">
        <v>370</v>
      </c>
      <c r="BI4" s="263" t="s">
        <v>414</v>
      </c>
      <c r="BJ4" s="263" t="s">
        <v>371</v>
      </c>
      <c r="BK4" s="263" t="s">
        <v>372</v>
      </c>
    </row>
    <row r="5" spans="2:64" ht="72" customHeight="1" x14ac:dyDescent="0.25">
      <c r="B5" s="264">
        <v>1</v>
      </c>
      <c r="C5" s="265" t="s">
        <v>344</v>
      </c>
      <c r="D5" s="266">
        <v>10039107</v>
      </c>
      <c r="E5" s="436" t="s">
        <v>732</v>
      </c>
      <c r="F5" s="267"/>
      <c r="G5" s="25" t="s">
        <v>7</v>
      </c>
      <c r="H5" s="25" t="s">
        <v>7</v>
      </c>
      <c r="I5" s="25" t="s">
        <v>10</v>
      </c>
      <c r="J5" s="25" t="s">
        <v>10</v>
      </c>
      <c r="K5" s="25" t="s">
        <v>7</v>
      </c>
      <c r="L5" s="25" t="s">
        <v>7</v>
      </c>
      <c r="M5" s="25" t="s">
        <v>10</v>
      </c>
      <c r="N5" s="25" t="s">
        <v>10</v>
      </c>
      <c r="O5" s="25" t="s">
        <v>733</v>
      </c>
      <c r="P5" s="25" t="s">
        <v>7</v>
      </c>
      <c r="Q5" s="25" t="s">
        <v>7</v>
      </c>
      <c r="R5" s="25" t="s">
        <v>7</v>
      </c>
      <c r="S5" s="25" t="s">
        <v>7</v>
      </c>
      <c r="T5" s="25" t="s">
        <v>10</v>
      </c>
      <c r="U5" s="25" t="s">
        <v>10</v>
      </c>
      <c r="V5" s="25" t="s">
        <v>10</v>
      </c>
      <c r="W5" s="25" t="s">
        <v>10</v>
      </c>
      <c r="X5" s="25" t="s">
        <v>10</v>
      </c>
      <c r="Y5" s="25" t="s">
        <v>10</v>
      </c>
      <c r="Z5" s="25" t="s">
        <v>10</v>
      </c>
      <c r="AA5" s="25" t="s">
        <v>10</v>
      </c>
      <c r="AB5" s="25" t="s">
        <v>7</v>
      </c>
      <c r="AC5" s="25" t="s">
        <v>10</v>
      </c>
      <c r="AD5" s="25" t="s">
        <v>10</v>
      </c>
      <c r="AE5" s="25" t="s">
        <v>10</v>
      </c>
      <c r="AF5" s="25" t="s">
        <v>10</v>
      </c>
      <c r="AG5" s="25" t="s">
        <v>10</v>
      </c>
      <c r="AH5" s="25" t="s">
        <v>10</v>
      </c>
      <c r="AI5" s="25" t="s">
        <v>10</v>
      </c>
      <c r="AJ5" s="30" t="s">
        <v>10</v>
      </c>
      <c r="AK5" s="30" t="s">
        <v>10</v>
      </c>
      <c r="AL5" s="30" t="s">
        <v>10</v>
      </c>
      <c r="AM5" s="30" t="s">
        <v>10</v>
      </c>
      <c r="AN5" s="31" t="s">
        <v>7</v>
      </c>
      <c r="AO5" s="31" t="s">
        <v>10</v>
      </c>
      <c r="AP5" s="31" t="s">
        <v>7</v>
      </c>
      <c r="AQ5" s="31" t="s">
        <v>10</v>
      </c>
      <c r="AR5" s="31" t="s">
        <v>7</v>
      </c>
      <c r="AS5" s="31" t="s">
        <v>7</v>
      </c>
      <c r="AT5" s="31" t="s">
        <v>7</v>
      </c>
      <c r="AU5" s="31" t="s">
        <v>7</v>
      </c>
      <c r="AV5" s="31" t="s">
        <v>7</v>
      </c>
      <c r="AW5" s="31" t="s">
        <v>10</v>
      </c>
      <c r="AX5" s="30" t="s">
        <v>7</v>
      </c>
      <c r="AY5" s="30" t="s">
        <v>10</v>
      </c>
      <c r="AZ5" s="30" t="s">
        <v>10</v>
      </c>
      <c r="BA5" s="50" t="s">
        <v>7</v>
      </c>
      <c r="BB5" s="50" t="s">
        <v>10</v>
      </c>
      <c r="BC5" s="50" t="s">
        <v>10</v>
      </c>
      <c r="BD5" s="50" t="s">
        <v>10</v>
      </c>
      <c r="BE5" s="57" t="s">
        <v>7</v>
      </c>
      <c r="BF5" s="57" t="s">
        <v>7</v>
      </c>
      <c r="BG5" s="57" t="s">
        <v>7</v>
      </c>
      <c r="BH5" s="57" t="s">
        <v>7</v>
      </c>
      <c r="BI5" s="57" t="s">
        <v>7</v>
      </c>
      <c r="BJ5" s="57" t="s">
        <v>10</v>
      </c>
      <c r="BK5" s="57" t="s">
        <v>7</v>
      </c>
    </row>
    <row r="6" spans="2:64" ht="72" customHeight="1" x14ac:dyDescent="0.25">
      <c r="B6" s="264">
        <v>2</v>
      </c>
      <c r="C6" s="265" t="s">
        <v>474</v>
      </c>
      <c r="D6" s="266">
        <v>3338330</v>
      </c>
      <c r="E6" s="436" t="s">
        <v>752</v>
      </c>
      <c r="F6" s="268"/>
      <c r="G6" s="25" t="s">
        <v>7</v>
      </c>
      <c r="H6" s="25" t="s">
        <v>10</v>
      </c>
      <c r="I6" s="25" t="s">
        <v>10</v>
      </c>
      <c r="J6" s="25" t="s">
        <v>10</v>
      </c>
      <c r="K6" s="25" t="s">
        <v>7</v>
      </c>
      <c r="L6" s="25" t="s">
        <v>10</v>
      </c>
      <c r="M6" s="25" t="s">
        <v>7</v>
      </c>
      <c r="N6" s="25" t="s">
        <v>10</v>
      </c>
      <c r="O6" s="25" t="s">
        <v>7</v>
      </c>
      <c r="P6" s="25" t="s">
        <v>7</v>
      </c>
      <c r="Q6" s="25" t="s">
        <v>10</v>
      </c>
      <c r="R6" s="25" t="s">
        <v>10</v>
      </c>
      <c r="S6" s="25" t="s">
        <v>10</v>
      </c>
      <c r="T6" s="25" t="s">
        <v>10</v>
      </c>
      <c r="U6" s="25" t="s">
        <v>7</v>
      </c>
      <c r="V6" s="25" t="s">
        <v>10</v>
      </c>
      <c r="W6" s="25" t="s">
        <v>10</v>
      </c>
      <c r="X6" s="25" t="s">
        <v>10</v>
      </c>
      <c r="Y6" s="25" t="s">
        <v>7</v>
      </c>
      <c r="Z6" s="25" t="s">
        <v>10</v>
      </c>
      <c r="AA6" s="25" t="s">
        <v>10</v>
      </c>
      <c r="AB6" s="25" t="s">
        <v>10</v>
      </c>
      <c r="AC6" s="25" t="s">
        <v>10</v>
      </c>
      <c r="AD6" s="25" t="s">
        <v>10</v>
      </c>
      <c r="AE6" s="25" t="s">
        <v>10</v>
      </c>
      <c r="AF6" s="25" t="s">
        <v>10</v>
      </c>
      <c r="AG6" s="25" t="s">
        <v>10</v>
      </c>
      <c r="AH6" s="25" t="s">
        <v>10</v>
      </c>
      <c r="AI6" s="25" t="s">
        <v>10</v>
      </c>
      <c r="AJ6" s="30" t="s">
        <v>10</v>
      </c>
      <c r="AK6" s="30" t="s">
        <v>10</v>
      </c>
      <c r="AL6" s="30" t="s">
        <v>10</v>
      </c>
      <c r="AM6" s="30" t="s">
        <v>10</v>
      </c>
      <c r="AN6" s="30" t="s">
        <v>10</v>
      </c>
      <c r="AO6" s="30" t="s">
        <v>10</v>
      </c>
      <c r="AP6" s="30" t="s">
        <v>10</v>
      </c>
      <c r="AQ6" s="30" t="s">
        <v>10</v>
      </c>
      <c r="AR6" s="30" t="s">
        <v>7</v>
      </c>
      <c r="AS6" s="30" t="s">
        <v>7</v>
      </c>
      <c r="AT6" s="30" t="s">
        <v>10</v>
      </c>
      <c r="AU6" s="30" t="s">
        <v>10</v>
      </c>
      <c r="AV6" s="30" t="s">
        <v>10</v>
      </c>
      <c r="AW6" s="30" t="s">
        <v>10</v>
      </c>
      <c r="AX6" s="30" t="s">
        <v>10</v>
      </c>
      <c r="AY6" s="30" t="s">
        <v>10</v>
      </c>
      <c r="AZ6" s="30" t="s">
        <v>10</v>
      </c>
      <c r="BA6" s="49" t="s">
        <v>7</v>
      </c>
      <c r="BB6" s="49" t="s">
        <v>10</v>
      </c>
      <c r="BC6" s="49" t="s">
        <v>10</v>
      </c>
      <c r="BD6" s="49" t="s">
        <v>10</v>
      </c>
      <c r="BE6" s="57" t="s">
        <v>10</v>
      </c>
      <c r="BF6" s="57" t="s">
        <v>7</v>
      </c>
      <c r="BG6" s="57" t="s">
        <v>10</v>
      </c>
      <c r="BH6" s="57" t="s">
        <v>10</v>
      </c>
      <c r="BI6" s="57" t="s">
        <v>7</v>
      </c>
      <c r="BJ6" s="57" t="s">
        <v>10</v>
      </c>
      <c r="BK6" s="57" t="s">
        <v>7</v>
      </c>
    </row>
    <row r="7" spans="2:64" ht="114.95" customHeight="1" x14ac:dyDescent="0.25">
      <c r="B7" s="264">
        <v>3</v>
      </c>
      <c r="C7" s="265" t="s">
        <v>475</v>
      </c>
      <c r="D7" s="266">
        <v>3175692</v>
      </c>
      <c r="E7" s="20" t="s">
        <v>753</v>
      </c>
      <c r="F7" s="268"/>
      <c r="G7" s="25" t="s">
        <v>7</v>
      </c>
      <c r="H7" s="25" t="s">
        <v>10</v>
      </c>
      <c r="I7" s="25" t="s">
        <v>10</v>
      </c>
      <c r="J7" s="25" t="s">
        <v>10</v>
      </c>
      <c r="K7" s="25" t="s">
        <v>7</v>
      </c>
      <c r="L7" s="25" t="s">
        <v>10</v>
      </c>
      <c r="M7" s="25" t="s">
        <v>7</v>
      </c>
      <c r="N7" s="25" t="s">
        <v>10</v>
      </c>
      <c r="O7" s="25" t="s">
        <v>7</v>
      </c>
      <c r="P7" s="25" t="s">
        <v>7</v>
      </c>
      <c r="Q7" s="25" t="s">
        <v>10</v>
      </c>
      <c r="R7" s="25" t="s">
        <v>10</v>
      </c>
      <c r="S7" s="25" t="s">
        <v>10</v>
      </c>
      <c r="T7" s="25" t="s">
        <v>10</v>
      </c>
      <c r="U7" s="25" t="s">
        <v>7</v>
      </c>
      <c r="V7" s="25" t="s">
        <v>10</v>
      </c>
      <c r="W7" s="25" t="s">
        <v>10</v>
      </c>
      <c r="X7" s="25" t="s">
        <v>10</v>
      </c>
      <c r="Y7" s="25" t="s">
        <v>7</v>
      </c>
      <c r="Z7" s="25" t="s">
        <v>10</v>
      </c>
      <c r="AA7" s="25" t="s">
        <v>10</v>
      </c>
      <c r="AB7" s="25" t="s">
        <v>10</v>
      </c>
      <c r="AC7" s="25" t="s">
        <v>10</v>
      </c>
      <c r="AD7" s="25" t="s">
        <v>10</v>
      </c>
      <c r="AE7" s="25" t="s">
        <v>10</v>
      </c>
      <c r="AF7" s="25" t="s">
        <v>10</v>
      </c>
      <c r="AG7" s="25" t="s">
        <v>10</v>
      </c>
      <c r="AH7" s="25" t="s">
        <v>10</v>
      </c>
      <c r="AI7" s="25" t="s">
        <v>10</v>
      </c>
      <c r="AJ7" s="31" t="s">
        <v>10</v>
      </c>
      <c r="AK7" s="31" t="s">
        <v>10</v>
      </c>
      <c r="AL7" s="31" t="s">
        <v>7</v>
      </c>
      <c r="AM7" s="31" t="s">
        <v>10</v>
      </c>
      <c r="AN7" s="31" t="s">
        <v>10</v>
      </c>
      <c r="AO7" s="31" t="s">
        <v>7</v>
      </c>
      <c r="AP7" s="31" t="s">
        <v>7</v>
      </c>
      <c r="AQ7" s="31" t="s">
        <v>7</v>
      </c>
      <c r="AR7" s="31" t="s">
        <v>7</v>
      </c>
      <c r="AS7" s="31" t="s">
        <v>7</v>
      </c>
      <c r="AT7" s="31" t="s">
        <v>7</v>
      </c>
      <c r="AU7" s="30" t="s">
        <v>7</v>
      </c>
      <c r="AV7" s="30" t="s">
        <v>7</v>
      </c>
      <c r="AW7" s="30" t="s">
        <v>10</v>
      </c>
      <c r="AX7" s="30" t="s">
        <v>7</v>
      </c>
      <c r="AY7" s="30" t="s">
        <v>10</v>
      </c>
      <c r="AZ7" s="30" t="s">
        <v>10</v>
      </c>
      <c r="BA7" s="49" t="s">
        <v>7</v>
      </c>
      <c r="BB7" s="49" t="s">
        <v>10</v>
      </c>
      <c r="BC7" s="49" t="s">
        <v>10</v>
      </c>
      <c r="BD7" s="49" t="s">
        <v>10</v>
      </c>
      <c r="BE7" s="59" t="s">
        <v>10</v>
      </c>
      <c r="BF7" s="59" t="s">
        <v>7</v>
      </c>
      <c r="BG7" s="59" t="s">
        <v>10</v>
      </c>
      <c r="BH7" s="59" t="s">
        <v>10</v>
      </c>
      <c r="BI7" s="59" t="s">
        <v>7</v>
      </c>
      <c r="BJ7" s="59" t="s">
        <v>10</v>
      </c>
      <c r="BK7" s="59" t="s">
        <v>7</v>
      </c>
    </row>
    <row r="8" spans="2:64" ht="72" customHeight="1" x14ac:dyDescent="0.25">
      <c r="B8" s="264">
        <v>4</v>
      </c>
      <c r="C8" s="265" t="s">
        <v>476</v>
      </c>
      <c r="D8" s="266">
        <v>2470546</v>
      </c>
      <c r="E8" s="436" t="s">
        <v>734</v>
      </c>
      <c r="F8" s="16"/>
      <c r="G8" s="25" t="s">
        <v>7</v>
      </c>
      <c r="H8" s="26" t="s">
        <v>7</v>
      </c>
      <c r="I8" s="26" t="s">
        <v>7</v>
      </c>
      <c r="J8" s="26" t="s">
        <v>7</v>
      </c>
      <c r="K8" s="26" t="s">
        <v>7</v>
      </c>
      <c r="L8" s="26" t="s">
        <v>7</v>
      </c>
      <c r="M8" s="26" t="s">
        <v>7</v>
      </c>
      <c r="N8" s="26" t="s">
        <v>7</v>
      </c>
      <c r="O8" s="26" t="s">
        <v>7</v>
      </c>
      <c r="P8" s="26" t="s">
        <v>7</v>
      </c>
      <c r="Q8" s="26" t="s">
        <v>7</v>
      </c>
      <c r="R8" s="26" t="s">
        <v>10</v>
      </c>
      <c r="S8" s="26" t="s">
        <v>10</v>
      </c>
      <c r="T8" s="26" t="s">
        <v>10</v>
      </c>
      <c r="U8" s="26" t="s">
        <v>7</v>
      </c>
      <c r="V8" s="26" t="s">
        <v>7</v>
      </c>
      <c r="W8" s="26" t="s">
        <v>10</v>
      </c>
      <c r="X8" s="26" t="s">
        <v>10</v>
      </c>
      <c r="Y8" s="26" t="s">
        <v>7</v>
      </c>
      <c r="Z8" s="26" t="s">
        <v>7</v>
      </c>
      <c r="AA8" s="26" t="s">
        <v>10</v>
      </c>
      <c r="AB8" s="26" t="s">
        <v>10</v>
      </c>
      <c r="AC8" s="26" t="s">
        <v>10</v>
      </c>
      <c r="AD8" s="26" t="s">
        <v>10</v>
      </c>
      <c r="AE8" s="26" t="s">
        <v>10</v>
      </c>
      <c r="AF8" s="26" t="s">
        <v>10</v>
      </c>
      <c r="AG8" s="26" t="s">
        <v>10</v>
      </c>
      <c r="AH8" s="26" t="s">
        <v>10</v>
      </c>
      <c r="AI8" s="26" t="s">
        <v>10</v>
      </c>
      <c r="AJ8" s="30" t="s">
        <v>10</v>
      </c>
      <c r="AK8" s="30" t="s">
        <v>10</v>
      </c>
      <c r="AL8" s="30" t="s">
        <v>10</v>
      </c>
      <c r="AM8" s="30" t="s">
        <v>10</v>
      </c>
      <c r="AN8" s="30" t="s">
        <v>10</v>
      </c>
      <c r="AO8" s="30" t="s">
        <v>10</v>
      </c>
      <c r="AP8" s="30" t="s">
        <v>10</v>
      </c>
      <c r="AQ8" s="30" t="s">
        <v>10</v>
      </c>
      <c r="AR8" s="31" t="s">
        <v>10</v>
      </c>
      <c r="AS8" s="31" t="s">
        <v>7</v>
      </c>
      <c r="AT8" s="31" t="s">
        <v>10</v>
      </c>
      <c r="AU8" s="31" t="s">
        <v>10</v>
      </c>
      <c r="AV8" s="31" t="s">
        <v>10</v>
      </c>
      <c r="AW8" s="31" t="s">
        <v>10</v>
      </c>
      <c r="AX8" s="31" t="s">
        <v>10</v>
      </c>
      <c r="AY8" s="31" t="s">
        <v>10</v>
      </c>
      <c r="AZ8" s="31" t="s">
        <v>10</v>
      </c>
      <c r="BA8" s="50" t="s">
        <v>10</v>
      </c>
      <c r="BB8" s="50" t="s">
        <v>10</v>
      </c>
      <c r="BC8" s="50" t="s">
        <v>10</v>
      </c>
      <c r="BD8" s="50" t="s">
        <v>10</v>
      </c>
      <c r="BE8" s="59" t="s">
        <v>10</v>
      </c>
      <c r="BF8" s="59" t="s">
        <v>7</v>
      </c>
      <c r="BG8" s="59" t="s">
        <v>10</v>
      </c>
      <c r="BH8" s="59" t="s">
        <v>7</v>
      </c>
      <c r="BI8" s="59" t="s">
        <v>7</v>
      </c>
      <c r="BJ8" s="59" t="s">
        <v>7</v>
      </c>
      <c r="BK8" s="59" t="s">
        <v>7</v>
      </c>
    </row>
    <row r="9" spans="2:64" ht="72" customHeight="1" x14ac:dyDescent="0.25">
      <c r="B9" s="264">
        <v>5</v>
      </c>
      <c r="C9" s="265" t="s">
        <v>477</v>
      </c>
      <c r="D9" s="266">
        <v>2180085</v>
      </c>
      <c r="E9" s="436" t="s">
        <v>735</v>
      </c>
      <c r="F9" s="16"/>
      <c r="G9" s="25" t="s">
        <v>7</v>
      </c>
      <c r="H9" s="26" t="s">
        <v>10</v>
      </c>
      <c r="I9" s="26" t="s">
        <v>10</v>
      </c>
      <c r="J9" s="26" t="s">
        <v>10</v>
      </c>
      <c r="K9" s="26" t="s">
        <v>10</v>
      </c>
      <c r="L9" s="26" t="s">
        <v>10</v>
      </c>
      <c r="M9" s="26" t="s">
        <v>7</v>
      </c>
      <c r="N9" s="26" t="s">
        <v>10</v>
      </c>
      <c r="O9" s="26" t="s">
        <v>736</v>
      </c>
      <c r="P9" s="26" t="s">
        <v>7</v>
      </c>
      <c r="Q9" s="26" t="s">
        <v>10</v>
      </c>
      <c r="R9" s="26" t="s">
        <v>10</v>
      </c>
      <c r="S9" s="26" t="s">
        <v>10</v>
      </c>
      <c r="T9" s="26" t="s">
        <v>10</v>
      </c>
      <c r="U9" s="26" t="s">
        <v>7</v>
      </c>
      <c r="V9" s="26" t="s">
        <v>10</v>
      </c>
      <c r="W9" s="26" t="s">
        <v>10</v>
      </c>
      <c r="X9" s="26" t="s">
        <v>10</v>
      </c>
      <c r="Y9" s="26" t="s">
        <v>7</v>
      </c>
      <c r="Z9" s="26" t="s">
        <v>10</v>
      </c>
      <c r="AA9" s="26" t="s">
        <v>10</v>
      </c>
      <c r="AB9" s="26" t="s">
        <v>10</v>
      </c>
      <c r="AC9" s="26" t="s">
        <v>10</v>
      </c>
      <c r="AD9" s="26" t="s">
        <v>10</v>
      </c>
      <c r="AE9" s="26" t="s">
        <v>10</v>
      </c>
      <c r="AF9" s="26" t="s">
        <v>10</v>
      </c>
      <c r="AG9" s="26" t="s">
        <v>10</v>
      </c>
      <c r="AH9" s="26" t="s">
        <v>10</v>
      </c>
      <c r="AI9" s="26" t="s">
        <v>10</v>
      </c>
      <c r="AJ9" s="31"/>
      <c r="AK9" s="30" t="s">
        <v>10</v>
      </c>
      <c r="AL9" s="31"/>
      <c r="AM9" s="30" t="s">
        <v>10</v>
      </c>
      <c r="AN9" s="31"/>
      <c r="AO9" s="31"/>
      <c r="AP9" s="31"/>
      <c r="AQ9" s="31"/>
      <c r="AR9" s="31" t="s">
        <v>10</v>
      </c>
      <c r="AS9" s="31" t="s">
        <v>7</v>
      </c>
      <c r="AT9" s="31" t="s">
        <v>10</v>
      </c>
      <c r="AU9" s="31" t="s">
        <v>10</v>
      </c>
      <c r="AV9" s="31" t="s">
        <v>7</v>
      </c>
      <c r="AW9" s="31" t="s">
        <v>10</v>
      </c>
      <c r="AX9" s="31" t="s">
        <v>10</v>
      </c>
      <c r="AY9" s="31" t="s">
        <v>10</v>
      </c>
      <c r="AZ9" s="31" t="s">
        <v>10</v>
      </c>
      <c r="BA9" s="50" t="s">
        <v>7</v>
      </c>
      <c r="BB9" s="50" t="s">
        <v>10</v>
      </c>
      <c r="BC9" s="50" t="s">
        <v>10</v>
      </c>
      <c r="BD9" s="50" t="s">
        <v>10</v>
      </c>
      <c r="BE9" s="59" t="s">
        <v>7</v>
      </c>
      <c r="BF9" s="59" t="s">
        <v>7</v>
      </c>
      <c r="BG9" s="59" t="s">
        <v>10</v>
      </c>
      <c r="BH9" s="59" t="s">
        <v>7</v>
      </c>
      <c r="BI9" s="59" t="s">
        <v>7</v>
      </c>
      <c r="BJ9" s="59" t="s">
        <v>7</v>
      </c>
      <c r="BK9" s="59" t="s">
        <v>7</v>
      </c>
    </row>
    <row r="10" spans="2:64" ht="72" customHeight="1" x14ac:dyDescent="0.25">
      <c r="B10" s="264">
        <v>6</v>
      </c>
      <c r="C10" s="265" t="s">
        <v>478</v>
      </c>
      <c r="D10" s="266">
        <v>1927852</v>
      </c>
      <c r="E10" s="436" t="s">
        <v>737</v>
      </c>
      <c r="F10" s="206"/>
      <c r="G10" s="25" t="s">
        <v>7</v>
      </c>
      <c r="H10" s="25" t="s">
        <v>7</v>
      </c>
      <c r="I10" s="25" t="s">
        <v>10</v>
      </c>
      <c r="J10" s="25" t="s">
        <v>10</v>
      </c>
      <c r="K10" s="25" t="s">
        <v>7</v>
      </c>
      <c r="L10" s="25" t="s">
        <v>7</v>
      </c>
      <c r="M10" s="25" t="s">
        <v>7</v>
      </c>
      <c r="N10" s="25" t="s">
        <v>7</v>
      </c>
      <c r="O10" s="25" t="s">
        <v>7</v>
      </c>
      <c r="P10" s="25" t="s">
        <v>7</v>
      </c>
      <c r="Q10" s="25" t="s">
        <v>7</v>
      </c>
      <c r="R10" s="25" t="s">
        <v>10</v>
      </c>
      <c r="S10" s="25" t="s">
        <v>10</v>
      </c>
      <c r="T10" s="25" t="s">
        <v>10</v>
      </c>
      <c r="U10" s="25" t="s">
        <v>7</v>
      </c>
      <c r="V10" s="25" t="s">
        <v>7</v>
      </c>
      <c r="W10" s="25" t="s">
        <v>10</v>
      </c>
      <c r="X10" s="25" t="s">
        <v>10</v>
      </c>
      <c r="Y10" s="25" t="s">
        <v>7</v>
      </c>
      <c r="Z10" s="25" t="s">
        <v>7</v>
      </c>
      <c r="AA10" s="25" t="s">
        <v>10</v>
      </c>
      <c r="AB10" s="25" t="s">
        <v>10</v>
      </c>
      <c r="AC10" s="25" t="s">
        <v>10</v>
      </c>
      <c r="AD10" s="25" t="s">
        <v>10</v>
      </c>
      <c r="AE10" s="25" t="s">
        <v>10</v>
      </c>
      <c r="AF10" s="25" t="s">
        <v>10</v>
      </c>
      <c r="AG10" s="25" t="s">
        <v>10</v>
      </c>
      <c r="AH10" s="25" t="s">
        <v>10</v>
      </c>
      <c r="AI10" s="25" t="s">
        <v>10</v>
      </c>
      <c r="AJ10" s="30"/>
      <c r="AK10" s="30" t="s">
        <v>10</v>
      </c>
      <c r="AL10" s="30"/>
      <c r="AM10" s="30" t="s">
        <v>10</v>
      </c>
      <c r="AN10" s="30"/>
      <c r="AO10" s="30"/>
      <c r="AP10" s="30"/>
      <c r="AQ10" s="30"/>
      <c r="AR10" s="30" t="s">
        <v>10</v>
      </c>
      <c r="AS10" s="30" t="s">
        <v>7</v>
      </c>
      <c r="AT10" s="30" t="s">
        <v>10</v>
      </c>
      <c r="AU10" s="30" t="s">
        <v>10</v>
      </c>
      <c r="AV10" s="30" t="s">
        <v>7</v>
      </c>
      <c r="AW10" s="30" t="s">
        <v>10</v>
      </c>
      <c r="AX10" s="30" t="s">
        <v>10</v>
      </c>
      <c r="AY10" s="30" t="s">
        <v>10</v>
      </c>
      <c r="AZ10" s="30" t="s">
        <v>10</v>
      </c>
      <c r="BA10" s="49" t="s">
        <v>7</v>
      </c>
      <c r="BB10" s="49" t="s">
        <v>10</v>
      </c>
      <c r="BC10" s="49" t="s">
        <v>10</v>
      </c>
      <c r="BD10" s="49" t="s">
        <v>10</v>
      </c>
      <c r="BE10" s="57" t="s">
        <v>10</v>
      </c>
      <c r="BF10" s="57" t="s">
        <v>7</v>
      </c>
      <c r="BG10" s="57" t="s">
        <v>10</v>
      </c>
      <c r="BH10" s="57" t="s">
        <v>10</v>
      </c>
      <c r="BI10" s="57" t="s">
        <v>7</v>
      </c>
      <c r="BJ10" s="57" t="s">
        <v>10</v>
      </c>
      <c r="BK10" s="57" t="s">
        <v>7</v>
      </c>
    </row>
    <row r="11" spans="2:64" ht="72" customHeight="1" x14ac:dyDescent="0.25">
      <c r="B11" s="264">
        <v>7</v>
      </c>
      <c r="C11" s="265" t="s">
        <v>479</v>
      </c>
      <c r="D11" s="266">
        <v>1671329</v>
      </c>
      <c r="E11" s="436" t="s">
        <v>738</v>
      </c>
      <c r="F11" s="206"/>
      <c r="G11" s="25" t="s">
        <v>7</v>
      </c>
      <c r="H11" s="25" t="s">
        <v>7</v>
      </c>
      <c r="I11" s="25" t="s">
        <v>10</v>
      </c>
      <c r="J11" s="25" t="s">
        <v>10</v>
      </c>
      <c r="K11" s="25" t="s">
        <v>7</v>
      </c>
      <c r="L11" s="25" t="s">
        <v>7</v>
      </c>
      <c r="M11" s="25" t="s">
        <v>7</v>
      </c>
      <c r="N11" s="25" t="s">
        <v>7</v>
      </c>
      <c r="O11" s="25" t="s">
        <v>7</v>
      </c>
      <c r="P11" s="25" t="s">
        <v>7</v>
      </c>
      <c r="Q11" s="25" t="s">
        <v>7</v>
      </c>
      <c r="R11" s="25" t="s">
        <v>10</v>
      </c>
      <c r="S11" s="25" t="s">
        <v>7</v>
      </c>
      <c r="T11" s="25" t="s">
        <v>10</v>
      </c>
      <c r="U11" s="25" t="s">
        <v>7</v>
      </c>
      <c r="V11" s="25" t="s">
        <v>7</v>
      </c>
      <c r="W11" s="25" t="s">
        <v>10</v>
      </c>
      <c r="X11" s="25" t="s">
        <v>10</v>
      </c>
      <c r="Y11" s="25" t="s">
        <v>7</v>
      </c>
      <c r="Z11" s="25" t="s">
        <v>7</v>
      </c>
      <c r="AA11" s="25" t="s">
        <v>10</v>
      </c>
      <c r="AB11" s="25" t="s">
        <v>10</v>
      </c>
      <c r="AC11" s="25" t="s">
        <v>10</v>
      </c>
      <c r="AD11" s="25" t="s">
        <v>10</v>
      </c>
      <c r="AE11" s="25" t="s">
        <v>10</v>
      </c>
      <c r="AF11" s="25" t="s">
        <v>10</v>
      </c>
      <c r="AG11" s="25" t="s">
        <v>10</v>
      </c>
      <c r="AH11" s="25" t="s">
        <v>10</v>
      </c>
      <c r="AI11" s="25" t="s">
        <v>10</v>
      </c>
      <c r="AJ11" s="30"/>
      <c r="AK11" s="30" t="s">
        <v>10</v>
      </c>
      <c r="AL11" s="30"/>
      <c r="AM11" s="30" t="s">
        <v>10</v>
      </c>
      <c r="AN11" s="30"/>
      <c r="AO11" s="30"/>
      <c r="AP11" s="30"/>
      <c r="AQ11" s="30"/>
      <c r="AR11" s="30" t="s">
        <v>7</v>
      </c>
      <c r="AS11" s="30" t="s">
        <v>7</v>
      </c>
      <c r="AT11" s="30" t="s">
        <v>7</v>
      </c>
      <c r="AU11" s="30" t="s">
        <v>7</v>
      </c>
      <c r="AV11" s="30" t="s">
        <v>7</v>
      </c>
      <c r="AW11" s="30" t="s">
        <v>10</v>
      </c>
      <c r="AX11" s="30" t="s">
        <v>7</v>
      </c>
      <c r="AY11" s="30" t="s">
        <v>10</v>
      </c>
      <c r="AZ11" s="30" t="s">
        <v>10</v>
      </c>
      <c r="BA11" s="49" t="s">
        <v>7</v>
      </c>
      <c r="BB11" s="49" t="s">
        <v>10</v>
      </c>
      <c r="BC11" s="49" t="s">
        <v>10</v>
      </c>
      <c r="BD11" s="49" t="s">
        <v>10</v>
      </c>
      <c r="BE11" s="57" t="s">
        <v>7</v>
      </c>
      <c r="BF11" s="57" t="s">
        <v>7</v>
      </c>
      <c r="BG11" s="57" t="s">
        <v>7</v>
      </c>
      <c r="BH11" s="57" t="s">
        <v>7</v>
      </c>
      <c r="BI11" s="57" t="s">
        <v>7</v>
      </c>
      <c r="BJ11" s="57" t="s">
        <v>7</v>
      </c>
      <c r="BK11" s="57" t="s">
        <v>7</v>
      </c>
    </row>
    <row r="12" spans="2:64" ht="72" customHeight="1" x14ac:dyDescent="0.25">
      <c r="B12" s="264">
        <v>8</v>
      </c>
      <c r="C12" s="265" t="s">
        <v>480</v>
      </c>
      <c r="D12" s="266">
        <v>1552058</v>
      </c>
      <c r="E12" s="20" t="s">
        <v>739</v>
      </c>
      <c r="F12" s="206"/>
      <c r="G12" s="25" t="s">
        <v>7</v>
      </c>
      <c r="H12" s="25" t="s">
        <v>7</v>
      </c>
      <c r="I12" s="25" t="s">
        <v>10</v>
      </c>
      <c r="J12" s="25" t="s">
        <v>10</v>
      </c>
      <c r="K12" s="25" t="s">
        <v>7</v>
      </c>
      <c r="L12" s="25" t="s">
        <v>7</v>
      </c>
      <c r="M12" s="25" t="s">
        <v>7</v>
      </c>
      <c r="N12" s="25" t="s">
        <v>7</v>
      </c>
      <c r="O12" s="25" t="s">
        <v>7</v>
      </c>
      <c r="P12" s="25" t="s">
        <v>7</v>
      </c>
      <c r="Q12" s="25" t="s">
        <v>7</v>
      </c>
      <c r="R12" s="25" t="s">
        <v>10</v>
      </c>
      <c r="S12" s="25" t="s">
        <v>10</v>
      </c>
      <c r="T12" s="25" t="s">
        <v>10</v>
      </c>
      <c r="U12" s="25" t="s">
        <v>7</v>
      </c>
      <c r="V12" s="25" t="s">
        <v>7</v>
      </c>
      <c r="W12" s="25" t="s">
        <v>10</v>
      </c>
      <c r="X12" s="25" t="s">
        <v>10</v>
      </c>
      <c r="Y12" s="25" t="s">
        <v>7</v>
      </c>
      <c r="Z12" s="25" t="s">
        <v>7</v>
      </c>
      <c r="AA12" s="25" t="s">
        <v>10</v>
      </c>
      <c r="AB12" s="25" t="s">
        <v>7</v>
      </c>
      <c r="AC12" s="25" t="s">
        <v>10</v>
      </c>
      <c r="AD12" s="25" t="s">
        <v>10</v>
      </c>
      <c r="AE12" s="25" t="s">
        <v>10</v>
      </c>
      <c r="AF12" s="25" t="s">
        <v>10</v>
      </c>
      <c r="AG12" s="25" t="s">
        <v>10</v>
      </c>
      <c r="AH12" s="25" t="s">
        <v>10</v>
      </c>
      <c r="AI12" s="25" t="s">
        <v>10</v>
      </c>
      <c r="AJ12" s="30"/>
      <c r="AK12" s="30" t="s">
        <v>10</v>
      </c>
      <c r="AL12" s="30"/>
      <c r="AM12" s="30" t="s">
        <v>10</v>
      </c>
      <c r="AN12" s="30"/>
      <c r="AO12" s="30"/>
      <c r="AP12" s="30"/>
      <c r="AQ12" s="30"/>
      <c r="AR12" s="30" t="s">
        <v>7</v>
      </c>
      <c r="AS12" s="30" t="s">
        <v>7</v>
      </c>
      <c r="AT12" s="30" t="s">
        <v>7</v>
      </c>
      <c r="AU12" s="30" t="s">
        <v>10</v>
      </c>
      <c r="AV12" s="30" t="s">
        <v>7</v>
      </c>
      <c r="AW12" s="30" t="s">
        <v>7</v>
      </c>
      <c r="AX12" s="30" t="s">
        <v>10</v>
      </c>
      <c r="AY12" s="30" t="s">
        <v>10</v>
      </c>
      <c r="AZ12" s="30" t="s">
        <v>10</v>
      </c>
      <c r="BA12" s="49" t="s">
        <v>7</v>
      </c>
      <c r="BB12" s="49" t="s">
        <v>10</v>
      </c>
      <c r="BC12" s="49" t="s">
        <v>10</v>
      </c>
      <c r="BD12" s="49" t="s">
        <v>10</v>
      </c>
      <c r="BE12" s="57" t="s">
        <v>10</v>
      </c>
      <c r="BF12" s="57" t="s">
        <v>7</v>
      </c>
      <c r="BG12" s="57" t="s">
        <v>10</v>
      </c>
      <c r="BH12" s="57" t="s">
        <v>10</v>
      </c>
      <c r="BI12" s="57" t="s">
        <v>7</v>
      </c>
      <c r="BJ12" s="57" t="s">
        <v>10</v>
      </c>
      <c r="BK12" s="57" t="s">
        <v>10</v>
      </c>
    </row>
    <row r="13" spans="2:64" ht="72" customHeight="1" x14ac:dyDescent="0.25">
      <c r="B13" s="264">
        <v>9</v>
      </c>
      <c r="C13" s="265" t="s">
        <v>481</v>
      </c>
      <c r="D13" s="266">
        <v>1153526</v>
      </c>
      <c r="E13" s="436" t="s">
        <v>740</v>
      </c>
      <c r="F13" s="206"/>
      <c r="G13" s="25" t="s">
        <v>7</v>
      </c>
      <c r="H13" s="25" t="s">
        <v>10</v>
      </c>
      <c r="I13" s="25" t="s">
        <v>10</v>
      </c>
      <c r="J13" s="25" t="s">
        <v>10</v>
      </c>
      <c r="K13" s="25" t="s">
        <v>7</v>
      </c>
      <c r="L13" s="25" t="s">
        <v>10</v>
      </c>
      <c r="M13" s="25" t="s">
        <v>7</v>
      </c>
      <c r="N13" s="25" t="s">
        <v>10</v>
      </c>
      <c r="O13" s="25" t="s">
        <v>7</v>
      </c>
      <c r="P13" s="25" t="s">
        <v>7</v>
      </c>
      <c r="Q13" s="25" t="s">
        <v>10</v>
      </c>
      <c r="R13" s="25" t="s">
        <v>10</v>
      </c>
      <c r="S13" s="25" t="s">
        <v>10</v>
      </c>
      <c r="T13" s="25" t="s">
        <v>10</v>
      </c>
      <c r="U13" s="25" t="s">
        <v>10</v>
      </c>
      <c r="V13" s="25" t="s">
        <v>7</v>
      </c>
      <c r="W13" s="25" t="s">
        <v>10</v>
      </c>
      <c r="X13" s="25" t="s">
        <v>10</v>
      </c>
      <c r="Y13" s="25" t="s">
        <v>7</v>
      </c>
      <c r="Z13" s="25" t="s">
        <v>10</v>
      </c>
      <c r="AA13" s="25" t="s">
        <v>10</v>
      </c>
      <c r="AB13" s="25" t="s">
        <v>10</v>
      </c>
      <c r="AC13" s="25" t="s">
        <v>10</v>
      </c>
      <c r="AD13" s="25" t="s">
        <v>10</v>
      </c>
      <c r="AE13" s="25" t="s">
        <v>10</v>
      </c>
      <c r="AF13" s="25" t="s">
        <v>10</v>
      </c>
      <c r="AG13" s="25" t="s">
        <v>10</v>
      </c>
      <c r="AH13" s="25" t="s">
        <v>10</v>
      </c>
      <c r="AI13" s="25" t="s">
        <v>10</v>
      </c>
      <c r="AJ13" s="31"/>
      <c r="AK13" s="30" t="s">
        <v>10</v>
      </c>
      <c r="AL13" s="31"/>
      <c r="AM13" s="30" t="s">
        <v>10</v>
      </c>
      <c r="AN13" s="31"/>
      <c r="AO13" s="31"/>
      <c r="AP13" s="31"/>
      <c r="AQ13" s="31"/>
      <c r="AR13" s="31" t="s">
        <v>7</v>
      </c>
      <c r="AS13" s="31" t="s">
        <v>7</v>
      </c>
      <c r="AT13" s="31" t="s">
        <v>7</v>
      </c>
      <c r="AU13" s="31" t="s">
        <v>10</v>
      </c>
      <c r="AV13" s="31" t="s">
        <v>7</v>
      </c>
      <c r="AW13" s="31" t="s">
        <v>10</v>
      </c>
      <c r="AX13" s="31" t="s">
        <v>7</v>
      </c>
      <c r="AY13" s="31" t="s">
        <v>10</v>
      </c>
      <c r="AZ13" s="31" t="s">
        <v>10</v>
      </c>
      <c r="BA13" s="50" t="s">
        <v>7</v>
      </c>
      <c r="BB13" s="50" t="s">
        <v>10</v>
      </c>
      <c r="BC13" s="50" t="s">
        <v>10</v>
      </c>
      <c r="BD13" s="50" t="s">
        <v>10</v>
      </c>
      <c r="BE13" s="59" t="s">
        <v>10</v>
      </c>
      <c r="BF13" s="59" t="s">
        <v>7</v>
      </c>
      <c r="BG13" s="59" t="s">
        <v>10</v>
      </c>
      <c r="BH13" s="59" t="s">
        <v>10</v>
      </c>
      <c r="BI13" s="59" t="s">
        <v>7</v>
      </c>
      <c r="BJ13" s="59" t="s">
        <v>7</v>
      </c>
      <c r="BK13" s="59" t="s">
        <v>7</v>
      </c>
    </row>
    <row r="14" spans="2:64" ht="72" customHeight="1" x14ac:dyDescent="0.25">
      <c r="B14" s="264">
        <v>10</v>
      </c>
      <c r="C14" s="265" t="s">
        <v>482</v>
      </c>
      <c r="D14" s="266">
        <v>999101</v>
      </c>
      <c r="E14" s="20" t="s">
        <v>741</v>
      </c>
      <c r="F14" s="206"/>
      <c r="G14" s="25" t="s">
        <v>7</v>
      </c>
      <c r="H14" s="25" t="s">
        <v>7</v>
      </c>
      <c r="I14" s="25" t="s">
        <v>10</v>
      </c>
      <c r="J14" s="25" t="s">
        <v>10</v>
      </c>
      <c r="K14" s="25" t="s">
        <v>7</v>
      </c>
      <c r="L14" s="25" t="s">
        <v>7</v>
      </c>
      <c r="M14" s="25" t="s">
        <v>7</v>
      </c>
      <c r="N14" s="25" t="s">
        <v>7</v>
      </c>
      <c r="O14" s="25" t="s">
        <v>7</v>
      </c>
      <c r="P14" s="25" t="s">
        <v>7</v>
      </c>
      <c r="Q14" s="25" t="s">
        <v>7</v>
      </c>
      <c r="R14" s="25" t="s">
        <v>10</v>
      </c>
      <c r="S14" s="25" t="s">
        <v>10</v>
      </c>
      <c r="T14" s="25" t="s">
        <v>10</v>
      </c>
      <c r="U14" s="25" t="s">
        <v>7</v>
      </c>
      <c r="V14" s="25" t="s">
        <v>7</v>
      </c>
      <c r="W14" s="25" t="s">
        <v>10</v>
      </c>
      <c r="X14" s="25" t="s">
        <v>10</v>
      </c>
      <c r="Y14" s="25" t="s">
        <v>7</v>
      </c>
      <c r="Z14" s="25" t="s">
        <v>7</v>
      </c>
      <c r="AA14" s="25" t="s">
        <v>10</v>
      </c>
      <c r="AB14" s="25" t="s">
        <v>10</v>
      </c>
      <c r="AC14" s="25" t="s">
        <v>10</v>
      </c>
      <c r="AD14" s="25" t="s">
        <v>10</v>
      </c>
      <c r="AE14" s="25" t="s">
        <v>10</v>
      </c>
      <c r="AF14" s="25" t="s">
        <v>10</v>
      </c>
      <c r="AG14" s="25" t="s">
        <v>10</v>
      </c>
      <c r="AH14" s="25" t="s">
        <v>10</v>
      </c>
      <c r="AI14" s="25" t="s">
        <v>10</v>
      </c>
      <c r="AJ14" s="30" t="s">
        <v>10</v>
      </c>
      <c r="AK14" s="30" t="s">
        <v>10</v>
      </c>
      <c r="AL14" s="30" t="s">
        <v>10</v>
      </c>
      <c r="AM14" s="30" t="s">
        <v>10</v>
      </c>
      <c r="AN14" s="31" t="s">
        <v>7</v>
      </c>
      <c r="AO14" s="31" t="s">
        <v>7</v>
      </c>
      <c r="AP14" s="31" t="s">
        <v>7</v>
      </c>
      <c r="AQ14" s="31" t="s">
        <v>7</v>
      </c>
      <c r="AR14" s="30" t="s">
        <v>7</v>
      </c>
      <c r="AS14" s="30" t="s">
        <v>7</v>
      </c>
      <c r="AT14" s="30" t="s">
        <v>7</v>
      </c>
      <c r="AU14" s="30" t="s">
        <v>10</v>
      </c>
      <c r="AV14" s="30" t="s">
        <v>7</v>
      </c>
      <c r="AW14" s="30" t="s">
        <v>10</v>
      </c>
      <c r="AX14" s="30" t="s">
        <v>10</v>
      </c>
      <c r="AY14" s="30" t="s">
        <v>10</v>
      </c>
      <c r="AZ14" s="30" t="s">
        <v>10</v>
      </c>
      <c r="BA14" s="49" t="s">
        <v>7</v>
      </c>
      <c r="BB14" s="49" t="s">
        <v>10</v>
      </c>
      <c r="BC14" s="49" t="s">
        <v>10</v>
      </c>
      <c r="BD14" s="49" t="s">
        <v>10</v>
      </c>
      <c r="BE14" s="57" t="s">
        <v>10</v>
      </c>
      <c r="BF14" s="57" t="s">
        <v>7</v>
      </c>
      <c r="BG14" s="57" t="s">
        <v>10</v>
      </c>
      <c r="BH14" s="57" t="s">
        <v>10</v>
      </c>
      <c r="BI14" s="57" t="s">
        <v>7</v>
      </c>
      <c r="BJ14" s="57" t="s">
        <v>10</v>
      </c>
      <c r="BK14" s="57" t="s">
        <v>7</v>
      </c>
    </row>
    <row r="15" spans="2:64" ht="72" customHeight="1" x14ac:dyDescent="0.25">
      <c r="B15" s="264">
        <v>11</v>
      </c>
      <c r="C15" s="265" t="s">
        <v>483</v>
      </c>
      <c r="D15" s="266">
        <v>900202</v>
      </c>
      <c r="E15" s="435" t="s">
        <v>742</v>
      </c>
      <c r="F15" s="206"/>
      <c r="G15" s="28" t="s">
        <v>7</v>
      </c>
      <c r="H15" s="25" t="s">
        <v>7</v>
      </c>
      <c r="I15" s="25" t="s">
        <v>10</v>
      </c>
      <c r="J15" s="25" t="s">
        <v>7</v>
      </c>
      <c r="K15" s="25" t="s">
        <v>7</v>
      </c>
      <c r="L15" s="25" t="s">
        <v>7</v>
      </c>
      <c r="M15" s="25" t="s">
        <v>7</v>
      </c>
      <c r="N15" s="25" t="s">
        <v>7</v>
      </c>
      <c r="O15" s="25" t="s">
        <v>7</v>
      </c>
      <c r="P15" s="25" t="s">
        <v>7</v>
      </c>
      <c r="Q15" s="25" t="s">
        <v>7</v>
      </c>
      <c r="R15" s="25" t="s">
        <v>10</v>
      </c>
      <c r="S15" s="25" t="s">
        <v>10</v>
      </c>
      <c r="T15" s="25" t="s">
        <v>10</v>
      </c>
      <c r="U15" s="25" t="s">
        <v>7</v>
      </c>
      <c r="V15" s="25" t="s">
        <v>7</v>
      </c>
      <c r="W15" s="25" t="s">
        <v>10</v>
      </c>
      <c r="X15" s="25" t="s">
        <v>10</v>
      </c>
      <c r="Y15" s="25" t="s">
        <v>7</v>
      </c>
      <c r="Z15" s="25" t="s">
        <v>7</v>
      </c>
      <c r="AA15" s="25" t="s">
        <v>10</v>
      </c>
      <c r="AB15" s="25" t="s">
        <v>10</v>
      </c>
      <c r="AC15" s="25" t="s">
        <v>10</v>
      </c>
      <c r="AD15" s="25" t="s">
        <v>10</v>
      </c>
      <c r="AE15" s="25" t="s">
        <v>10</v>
      </c>
      <c r="AF15" s="25" t="s">
        <v>10</v>
      </c>
      <c r="AG15" s="25" t="s">
        <v>10</v>
      </c>
      <c r="AH15" s="25" t="s">
        <v>10</v>
      </c>
      <c r="AI15" s="25" t="s">
        <v>10</v>
      </c>
      <c r="AJ15" s="31" t="s">
        <v>7</v>
      </c>
      <c r="AK15" s="30" t="s">
        <v>10</v>
      </c>
      <c r="AL15" s="31" t="s">
        <v>10</v>
      </c>
      <c r="AM15" s="30" t="s">
        <v>10</v>
      </c>
      <c r="AN15" s="31" t="s">
        <v>7</v>
      </c>
      <c r="AO15" s="31" t="s">
        <v>7</v>
      </c>
      <c r="AP15" s="31" t="s">
        <v>7</v>
      </c>
      <c r="AQ15" s="31" t="s">
        <v>7</v>
      </c>
      <c r="AR15" s="31" t="s">
        <v>7</v>
      </c>
      <c r="AS15" s="31" t="s">
        <v>7</v>
      </c>
      <c r="AT15" s="31" t="s">
        <v>10</v>
      </c>
      <c r="AU15" s="31" t="s">
        <v>10</v>
      </c>
      <c r="AV15" s="31" t="s">
        <v>7</v>
      </c>
      <c r="AW15" s="31" t="s">
        <v>10</v>
      </c>
      <c r="AX15" s="31" t="s">
        <v>7</v>
      </c>
      <c r="AY15" s="31" t="s">
        <v>10</v>
      </c>
      <c r="AZ15" s="31" t="s">
        <v>10</v>
      </c>
      <c r="BA15" s="50" t="s">
        <v>7</v>
      </c>
      <c r="BB15" s="50" t="s">
        <v>10</v>
      </c>
      <c r="BC15" s="50" t="s">
        <v>10</v>
      </c>
      <c r="BD15" s="50" t="s">
        <v>10</v>
      </c>
      <c r="BE15" s="59" t="s">
        <v>10</v>
      </c>
      <c r="BF15" s="59" t="s">
        <v>7</v>
      </c>
      <c r="BG15" s="59" t="s">
        <v>10</v>
      </c>
      <c r="BH15" s="59" t="s">
        <v>10</v>
      </c>
      <c r="BI15" s="59" t="s">
        <v>7</v>
      </c>
      <c r="BJ15" s="59" t="s">
        <v>10</v>
      </c>
      <c r="BK15" s="59" t="s">
        <v>10</v>
      </c>
    </row>
    <row r="16" spans="2:64" ht="72" customHeight="1" x14ac:dyDescent="0.25">
      <c r="B16" s="264">
        <v>12</v>
      </c>
      <c r="C16" s="265" t="s">
        <v>484</v>
      </c>
      <c r="D16" s="266">
        <v>881549</v>
      </c>
      <c r="E16" s="435" t="s">
        <v>765</v>
      </c>
      <c r="F16" s="206"/>
      <c r="G16" s="25" t="s">
        <v>7</v>
      </c>
      <c r="H16" s="25" t="s">
        <v>7</v>
      </c>
      <c r="I16" s="25" t="s">
        <v>7</v>
      </c>
      <c r="J16" s="25" t="s">
        <v>7</v>
      </c>
      <c r="K16" s="25" t="s">
        <v>7</v>
      </c>
      <c r="L16" s="25" t="s">
        <v>7</v>
      </c>
      <c r="M16" s="25" t="s">
        <v>7</v>
      </c>
      <c r="N16" s="25" t="s">
        <v>7</v>
      </c>
      <c r="O16" s="25" t="s">
        <v>7</v>
      </c>
      <c r="P16" s="25" t="s">
        <v>7</v>
      </c>
      <c r="Q16" s="25" t="s">
        <v>7</v>
      </c>
      <c r="R16" s="25" t="s">
        <v>7</v>
      </c>
      <c r="S16" s="25" t="s">
        <v>7</v>
      </c>
      <c r="T16" s="25" t="s">
        <v>10</v>
      </c>
      <c r="U16" s="25" t="s">
        <v>7</v>
      </c>
      <c r="V16" s="25" t="s">
        <v>10</v>
      </c>
      <c r="W16" s="25" t="s">
        <v>10</v>
      </c>
      <c r="X16" s="25" t="s">
        <v>7</v>
      </c>
      <c r="Y16" s="25" t="s">
        <v>7</v>
      </c>
      <c r="Z16" s="25" t="s">
        <v>7</v>
      </c>
      <c r="AA16" s="25" t="s">
        <v>10</v>
      </c>
      <c r="AB16" s="25" t="s">
        <v>10</v>
      </c>
      <c r="AC16" s="25" t="s">
        <v>10</v>
      </c>
      <c r="AD16" s="25" t="s">
        <v>10</v>
      </c>
      <c r="AE16" s="25" t="s">
        <v>10</v>
      </c>
      <c r="AF16" s="25" t="s">
        <v>10</v>
      </c>
      <c r="AG16" s="25" t="s">
        <v>7</v>
      </c>
      <c r="AH16" s="25" t="s">
        <v>10</v>
      </c>
      <c r="AI16" s="25" t="s">
        <v>10</v>
      </c>
      <c r="AJ16" s="30" t="s">
        <v>10</v>
      </c>
      <c r="AK16" s="30" t="s">
        <v>10</v>
      </c>
      <c r="AL16" s="30" t="s">
        <v>10</v>
      </c>
      <c r="AM16" s="30" t="s">
        <v>10</v>
      </c>
      <c r="AN16" s="31" t="s">
        <v>7</v>
      </c>
      <c r="AO16" s="31" t="s">
        <v>7</v>
      </c>
      <c r="AP16" s="31" t="s">
        <v>7</v>
      </c>
      <c r="AQ16" s="31" t="s">
        <v>7</v>
      </c>
      <c r="AR16" s="31" t="s">
        <v>7</v>
      </c>
      <c r="AS16" s="31" t="s">
        <v>7</v>
      </c>
      <c r="AT16" s="31" t="s">
        <v>7</v>
      </c>
      <c r="AU16" s="31" t="s">
        <v>7</v>
      </c>
      <c r="AV16" s="31" t="s">
        <v>7</v>
      </c>
      <c r="AW16" s="31" t="s">
        <v>10</v>
      </c>
      <c r="AX16" s="30" t="s">
        <v>10</v>
      </c>
      <c r="AY16" s="30" t="s">
        <v>10</v>
      </c>
      <c r="AZ16" s="30" t="s">
        <v>10</v>
      </c>
      <c r="BA16" s="50" t="s">
        <v>7</v>
      </c>
      <c r="BB16" s="50" t="s">
        <v>10</v>
      </c>
      <c r="BC16" s="50" t="s">
        <v>10</v>
      </c>
      <c r="BD16" s="50" t="s">
        <v>10</v>
      </c>
      <c r="BE16" s="57" t="s">
        <v>7</v>
      </c>
      <c r="BF16" s="57" t="s">
        <v>7</v>
      </c>
      <c r="BG16" s="57" t="s">
        <v>7</v>
      </c>
      <c r="BH16" s="57" t="s">
        <v>7</v>
      </c>
      <c r="BI16" s="57" t="s">
        <v>7</v>
      </c>
      <c r="BJ16" s="57" t="s">
        <v>10</v>
      </c>
      <c r="BK16" s="57" t="s">
        <v>10</v>
      </c>
    </row>
    <row r="17" spans="2:63" ht="72" customHeight="1" x14ac:dyDescent="0.25">
      <c r="B17" s="264">
        <v>13</v>
      </c>
      <c r="C17" s="265" t="s">
        <v>485</v>
      </c>
      <c r="D17" s="266">
        <v>846006</v>
      </c>
      <c r="E17" s="436" t="s">
        <v>743</v>
      </c>
      <c r="F17" s="206"/>
      <c r="G17" s="25" t="s">
        <v>7</v>
      </c>
      <c r="H17" s="25" t="s">
        <v>7</v>
      </c>
      <c r="I17" s="25" t="s">
        <v>7</v>
      </c>
      <c r="J17" s="25" t="s">
        <v>7</v>
      </c>
      <c r="K17" s="25" t="s">
        <v>7</v>
      </c>
      <c r="L17" s="25" t="s">
        <v>7</v>
      </c>
      <c r="M17" s="25" t="s">
        <v>7</v>
      </c>
      <c r="N17" s="25" t="s">
        <v>7</v>
      </c>
      <c r="O17" s="25" t="s">
        <v>7</v>
      </c>
      <c r="P17" s="25" t="s">
        <v>7</v>
      </c>
      <c r="Q17" s="25" t="s">
        <v>7</v>
      </c>
      <c r="R17" s="25" t="s">
        <v>7</v>
      </c>
      <c r="S17" s="25" t="s">
        <v>7</v>
      </c>
      <c r="T17" s="25" t="s">
        <v>10</v>
      </c>
      <c r="U17" s="25" t="s">
        <v>7</v>
      </c>
      <c r="V17" s="25" t="s">
        <v>7</v>
      </c>
      <c r="W17" s="25" t="s">
        <v>7</v>
      </c>
      <c r="X17" s="25" t="s">
        <v>7</v>
      </c>
      <c r="Y17" s="25" t="s">
        <v>7</v>
      </c>
      <c r="Z17" s="25" t="s">
        <v>7</v>
      </c>
      <c r="AA17" s="25" t="s">
        <v>10</v>
      </c>
      <c r="AB17" s="25" t="s">
        <v>10</v>
      </c>
      <c r="AC17" s="25" t="s">
        <v>10</v>
      </c>
      <c r="AD17" s="25" t="s">
        <v>10</v>
      </c>
      <c r="AE17" s="25" t="s">
        <v>10</v>
      </c>
      <c r="AF17" s="25" t="s">
        <v>10</v>
      </c>
      <c r="AG17" s="25" t="s">
        <v>10</v>
      </c>
      <c r="AH17" s="25" t="s">
        <v>10</v>
      </c>
      <c r="AI17" s="25" t="s">
        <v>10</v>
      </c>
      <c r="AJ17" s="31" t="s">
        <v>7</v>
      </c>
      <c r="AK17" s="30" t="s">
        <v>10</v>
      </c>
      <c r="AL17" s="31" t="s">
        <v>10</v>
      </c>
      <c r="AM17" s="30" t="s">
        <v>10</v>
      </c>
      <c r="AN17" s="31" t="s">
        <v>7</v>
      </c>
      <c r="AO17" s="31" t="s">
        <v>7</v>
      </c>
      <c r="AP17" s="31" t="s">
        <v>7</v>
      </c>
      <c r="AQ17" s="31" t="s">
        <v>7</v>
      </c>
      <c r="AR17" s="31" t="s">
        <v>7</v>
      </c>
      <c r="AS17" s="31" t="s">
        <v>7</v>
      </c>
      <c r="AT17" s="31" t="s">
        <v>7</v>
      </c>
      <c r="AU17" s="31" t="s">
        <v>7</v>
      </c>
      <c r="AV17" s="31" t="s">
        <v>7</v>
      </c>
      <c r="AW17" s="31" t="s">
        <v>10</v>
      </c>
      <c r="AX17" s="31" t="s">
        <v>7</v>
      </c>
      <c r="AY17" s="31" t="s">
        <v>10</v>
      </c>
      <c r="AZ17" s="31" t="s">
        <v>10</v>
      </c>
      <c r="BA17" s="50" t="s">
        <v>7</v>
      </c>
      <c r="BB17" s="50" t="s">
        <v>10</v>
      </c>
      <c r="BC17" s="50" t="s">
        <v>10</v>
      </c>
      <c r="BD17" s="50" t="s">
        <v>10</v>
      </c>
      <c r="BE17" s="59" t="s">
        <v>10</v>
      </c>
      <c r="BF17" s="59" t="s">
        <v>7</v>
      </c>
      <c r="BG17" s="59" t="s">
        <v>7</v>
      </c>
      <c r="BH17" s="59" t="s">
        <v>10</v>
      </c>
      <c r="BI17" s="59" t="s">
        <v>7</v>
      </c>
      <c r="BJ17" s="59" t="s">
        <v>10</v>
      </c>
      <c r="BK17" s="59" t="s">
        <v>10</v>
      </c>
    </row>
    <row r="18" spans="2:63" ht="72" customHeight="1" x14ac:dyDescent="0.25">
      <c r="B18" s="264">
        <v>14</v>
      </c>
      <c r="C18" s="265" t="s">
        <v>486</v>
      </c>
      <c r="D18" s="266">
        <v>766573</v>
      </c>
      <c r="E18" s="436" t="s">
        <v>744</v>
      </c>
      <c r="F18" s="206"/>
      <c r="G18" s="25" t="s">
        <v>7</v>
      </c>
      <c r="H18" s="25" t="s">
        <v>10</v>
      </c>
      <c r="I18" s="25" t="s">
        <v>10</v>
      </c>
      <c r="J18" s="25" t="s">
        <v>10</v>
      </c>
      <c r="K18" s="25" t="s">
        <v>7</v>
      </c>
      <c r="L18" s="25" t="s">
        <v>7</v>
      </c>
      <c r="M18" s="25" t="s">
        <v>7</v>
      </c>
      <c r="N18" s="25" t="s">
        <v>7</v>
      </c>
      <c r="O18" s="25" t="s">
        <v>7</v>
      </c>
      <c r="P18" s="25" t="s">
        <v>7</v>
      </c>
      <c r="Q18" s="25" t="s">
        <v>7</v>
      </c>
      <c r="R18" s="25" t="s">
        <v>7</v>
      </c>
      <c r="S18" s="25" t="s">
        <v>10</v>
      </c>
      <c r="T18" s="25" t="s">
        <v>10</v>
      </c>
      <c r="U18" s="25" t="s">
        <v>7</v>
      </c>
      <c r="V18" s="25" t="s">
        <v>7</v>
      </c>
      <c r="W18" s="25" t="s">
        <v>10</v>
      </c>
      <c r="X18" s="25" t="s">
        <v>10</v>
      </c>
      <c r="Y18" s="25" t="s">
        <v>7</v>
      </c>
      <c r="Z18" s="25" t="s">
        <v>7</v>
      </c>
      <c r="AA18" s="25" t="s">
        <v>7</v>
      </c>
      <c r="AB18" s="25" t="s">
        <v>10</v>
      </c>
      <c r="AC18" s="25" t="s">
        <v>10</v>
      </c>
      <c r="AD18" s="25" t="s">
        <v>10</v>
      </c>
      <c r="AE18" s="25" t="s">
        <v>10</v>
      </c>
      <c r="AF18" s="25" t="s">
        <v>10</v>
      </c>
      <c r="AG18" s="25" t="s">
        <v>10</v>
      </c>
      <c r="AH18" s="25" t="s">
        <v>10</v>
      </c>
      <c r="AI18" s="25" t="s">
        <v>10</v>
      </c>
      <c r="AJ18" s="30" t="s">
        <v>7</v>
      </c>
      <c r="AK18" s="30" t="s">
        <v>10</v>
      </c>
      <c r="AL18" s="30" t="s">
        <v>10</v>
      </c>
      <c r="AM18" s="30" t="s">
        <v>10</v>
      </c>
      <c r="AN18" s="30" t="s">
        <v>7</v>
      </c>
      <c r="AO18" s="30" t="s">
        <v>7</v>
      </c>
      <c r="AP18" s="30" t="s">
        <v>10</v>
      </c>
      <c r="AQ18" s="30" t="s">
        <v>10</v>
      </c>
      <c r="AR18" s="30" t="s">
        <v>7</v>
      </c>
      <c r="AS18" s="30" t="s">
        <v>7</v>
      </c>
      <c r="AT18" s="30" t="s">
        <v>7</v>
      </c>
      <c r="AU18" s="30" t="s">
        <v>7</v>
      </c>
      <c r="AV18" s="30" t="s">
        <v>7</v>
      </c>
      <c r="AW18" s="30" t="s">
        <v>10</v>
      </c>
      <c r="AX18" s="30" t="s">
        <v>7</v>
      </c>
      <c r="AY18" s="30" t="s">
        <v>10</v>
      </c>
      <c r="AZ18" s="30" t="s">
        <v>10</v>
      </c>
      <c r="BA18" s="49" t="s">
        <v>7</v>
      </c>
      <c r="BB18" s="49" t="s">
        <v>10</v>
      </c>
      <c r="BC18" s="49" t="s">
        <v>10</v>
      </c>
      <c r="BD18" s="49" t="s">
        <v>10</v>
      </c>
      <c r="BE18" s="57" t="s">
        <v>10</v>
      </c>
      <c r="BF18" s="57" t="s">
        <v>7</v>
      </c>
      <c r="BG18" s="57" t="s">
        <v>7</v>
      </c>
      <c r="BH18" s="57" t="s">
        <v>10</v>
      </c>
      <c r="BI18" s="57" t="s">
        <v>7</v>
      </c>
      <c r="BJ18" s="57" t="s">
        <v>10</v>
      </c>
      <c r="BK18" s="57" t="s">
        <v>7</v>
      </c>
    </row>
    <row r="19" spans="2:63" ht="72" customHeight="1" x14ac:dyDescent="0.25">
      <c r="B19" s="264">
        <v>15</v>
      </c>
      <c r="C19" s="265" t="s">
        <v>487</v>
      </c>
      <c r="D19" s="266">
        <v>762148</v>
      </c>
      <c r="E19" s="436" t="s">
        <v>745</v>
      </c>
      <c r="F19" s="206"/>
      <c r="G19" s="25" t="s">
        <v>7</v>
      </c>
      <c r="H19" s="25" t="s">
        <v>10</v>
      </c>
      <c r="I19" s="25" t="s">
        <v>10</v>
      </c>
      <c r="J19" s="25" t="s">
        <v>10</v>
      </c>
      <c r="K19" s="25" t="s">
        <v>7</v>
      </c>
      <c r="L19" s="25" t="s">
        <v>7</v>
      </c>
      <c r="M19" s="25" t="s">
        <v>7</v>
      </c>
      <c r="N19" s="25" t="s">
        <v>7</v>
      </c>
      <c r="O19" s="25" t="s">
        <v>7</v>
      </c>
      <c r="P19" s="25" t="s">
        <v>7</v>
      </c>
      <c r="Q19" s="25" t="s">
        <v>7</v>
      </c>
      <c r="R19" s="25" t="s">
        <v>10</v>
      </c>
      <c r="S19" s="25" t="s">
        <v>10</v>
      </c>
      <c r="T19" s="25" t="s">
        <v>10</v>
      </c>
      <c r="U19" s="25" t="s">
        <v>7</v>
      </c>
      <c r="V19" s="25" t="s">
        <v>10</v>
      </c>
      <c r="W19" s="25" t="s">
        <v>10</v>
      </c>
      <c r="X19" s="25" t="s">
        <v>10</v>
      </c>
      <c r="Y19" s="25" t="s">
        <v>7</v>
      </c>
      <c r="Z19" s="25" t="s">
        <v>10</v>
      </c>
      <c r="AA19" s="25" t="s">
        <v>7</v>
      </c>
      <c r="AB19" s="25" t="s">
        <v>10</v>
      </c>
      <c r="AC19" s="25" t="s">
        <v>10</v>
      </c>
      <c r="AD19" s="25" t="s">
        <v>10</v>
      </c>
      <c r="AE19" s="25" t="s">
        <v>10</v>
      </c>
      <c r="AF19" s="25" t="s">
        <v>10</v>
      </c>
      <c r="AG19" s="25" t="s">
        <v>10</v>
      </c>
      <c r="AH19" s="25" t="s">
        <v>10</v>
      </c>
      <c r="AI19" s="25" t="s">
        <v>10</v>
      </c>
      <c r="AJ19" s="30" t="s">
        <v>10</v>
      </c>
      <c r="AK19" s="30" t="s">
        <v>10</v>
      </c>
      <c r="AL19" s="30" t="s">
        <v>10</v>
      </c>
      <c r="AM19" s="30" t="s">
        <v>10</v>
      </c>
      <c r="AN19" s="30" t="s">
        <v>10</v>
      </c>
      <c r="AO19" s="30" t="s">
        <v>10</v>
      </c>
      <c r="AP19" s="30" t="s">
        <v>10</v>
      </c>
      <c r="AQ19" s="30" t="s">
        <v>10</v>
      </c>
      <c r="AR19" s="30" t="s">
        <v>10</v>
      </c>
      <c r="AS19" s="30" t="s">
        <v>7</v>
      </c>
      <c r="AT19" s="30" t="s">
        <v>10</v>
      </c>
      <c r="AU19" s="30" t="s">
        <v>10</v>
      </c>
      <c r="AV19" s="30" t="s">
        <v>10</v>
      </c>
      <c r="AW19" s="30" t="s">
        <v>10</v>
      </c>
      <c r="AX19" s="30" t="s">
        <v>10</v>
      </c>
      <c r="AY19" s="30" t="s">
        <v>10</v>
      </c>
      <c r="AZ19" s="30" t="s">
        <v>10</v>
      </c>
      <c r="BA19" s="49" t="s">
        <v>7</v>
      </c>
      <c r="BB19" s="49" t="s">
        <v>10</v>
      </c>
      <c r="BC19" s="49" t="s">
        <v>10</v>
      </c>
      <c r="BD19" s="49" t="s">
        <v>10</v>
      </c>
      <c r="BE19" s="57" t="s">
        <v>10</v>
      </c>
      <c r="BF19" s="57" t="s">
        <v>7</v>
      </c>
      <c r="BG19" s="57" t="s">
        <v>10</v>
      </c>
      <c r="BH19" s="57" t="s">
        <v>10</v>
      </c>
      <c r="BI19" s="57" t="s">
        <v>7</v>
      </c>
      <c r="BJ19" s="57" t="s">
        <v>10</v>
      </c>
      <c r="BK19" s="57" t="s">
        <v>7</v>
      </c>
    </row>
    <row r="20" spans="2:63" ht="72" customHeight="1" x14ac:dyDescent="0.25">
      <c r="B20" s="264">
        <v>16</v>
      </c>
      <c r="C20" s="265" t="s">
        <v>488</v>
      </c>
      <c r="D20" s="266">
        <v>550660</v>
      </c>
      <c r="E20" s="436" t="s">
        <v>746</v>
      </c>
      <c r="F20" s="206"/>
      <c r="G20" s="25" t="s">
        <v>7</v>
      </c>
      <c r="H20" s="25" t="s">
        <v>7</v>
      </c>
      <c r="I20" s="25" t="s">
        <v>10</v>
      </c>
      <c r="J20" s="25" t="s">
        <v>10</v>
      </c>
      <c r="K20" s="25" t="s">
        <v>7</v>
      </c>
      <c r="L20" s="25" t="s">
        <v>7</v>
      </c>
      <c r="M20" s="25" t="s">
        <v>7</v>
      </c>
      <c r="N20" s="25" t="s">
        <v>7</v>
      </c>
      <c r="O20" s="25" t="s">
        <v>7</v>
      </c>
      <c r="P20" s="25" t="s">
        <v>7</v>
      </c>
      <c r="Q20" s="25" t="s">
        <v>7</v>
      </c>
      <c r="R20" s="25" t="s">
        <v>10</v>
      </c>
      <c r="S20" s="25" t="s">
        <v>10</v>
      </c>
      <c r="T20" s="25" t="s">
        <v>10</v>
      </c>
      <c r="U20" s="25" t="s">
        <v>7</v>
      </c>
      <c r="V20" s="25" t="s">
        <v>7</v>
      </c>
      <c r="W20" s="25" t="s">
        <v>10</v>
      </c>
      <c r="X20" s="25" t="s">
        <v>10</v>
      </c>
      <c r="Y20" s="25" t="s">
        <v>7</v>
      </c>
      <c r="Z20" s="25" t="s">
        <v>7</v>
      </c>
      <c r="AA20" s="25" t="s">
        <v>10</v>
      </c>
      <c r="AB20" s="25" t="s">
        <v>10</v>
      </c>
      <c r="AC20" s="25" t="s">
        <v>10</v>
      </c>
      <c r="AD20" s="25" t="s">
        <v>10</v>
      </c>
      <c r="AE20" s="25" t="s">
        <v>10</v>
      </c>
      <c r="AF20" s="25" t="s">
        <v>10</v>
      </c>
      <c r="AG20" s="25" t="s">
        <v>10</v>
      </c>
      <c r="AH20" s="25" t="s">
        <v>10</v>
      </c>
      <c r="AI20" s="25" t="s">
        <v>10</v>
      </c>
      <c r="AJ20" s="30" t="s">
        <v>10</v>
      </c>
      <c r="AK20" s="30" t="s">
        <v>10</v>
      </c>
      <c r="AL20" s="30" t="s">
        <v>10</v>
      </c>
      <c r="AM20" s="30" t="s">
        <v>10</v>
      </c>
      <c r="AN20" s="30" t="s">
        <v>7</v>
      </c>
      <c r="AO20" s="30" t="s">
        <v>7</v>
      </c>
      <c r="AP20" s="30" t="s">
        <v>7</v>
      </c>
      <c r="AQ20" s="30" t="s">
        <v>7</v>
      </c>
      <c r="AR20" s="30" t="s">
        <v>7</v>
      </c>
      <c r="AS20" s="30" t="s">
        <v>7</v>
      </c>
      <c r="AT20" s="30" t="s">
        <v>7</v>
      </c>
      <c r="AU20" s="30" t="s">
        <v>10</v>
      </c>
      <c r="AV20" s="30" t="s">
        <v>7</v>
      </c>
      <c r="AW20" s="31" t="s">
        <v>10</v>
      </c>
      <c r="AX20" s="31" t="s">
        <v>10</v>
      </c>
      <c r="AY20" s="31" t="s">
        <v>10</v>
      </c>
      <c r="AZ20" s="31" t="s">
        <v>10</v>
      </c>
      <c r="BA20" s="49" t="s">
        <v>7</v>
      </c>
      <c r="BB20" s="49" t="s">
        <v>10</v>
      </c>
      <c r="BC20" s="49" t="s">
        <v>10</v>
      </c>
      <c r="BD20" s="49" t="s">
        <v>10</v>
      </c>
      <c r="BE20" s="57" t="s">
        <v>10</v>
      </c>
      <c r="BF20" s="57" t="s">
        <v>7</v>
      </c>
      <c r="BG20" s="57" t="s">
        <v>10</v>
      </c>
      <c r="BH20" s="57" t="s">
        <v>10</v>
      </c>
      <c r="BI20" s="57" t="s">
        <v>7</v>
      </c>
      <c r="BJ20" s="57" t="s">
        <v>10</v>
      </c>
      <c r="BK20" s="57" t="s">
        <v>10</v>
      </c>
    </row>
    <row r="21" spans="2:63" ht="72" customHeight="1" x14ac:dyDescent="0.25">
      <c r="B21" s="264">
        <v>17</v>
      </c>
      <c r="C21" s="265" t="s">
        <v>489</v>
      </c>
      <c r="D21" s="266">
        <v>494336</v>
      </c>
      <c r="E21" s="436" t="s">
        <v>747</v>
      </c>
      <c r="F21" s="206"/>
      <c r="G21" s="25" t="s">
        <v>7</v>
      </c>
      <c r="H21" s="25" t="s">
        <v>10</v>
      </c>
      <c r="I21" s="26" t="s">
        <v>10</v>
      </c>
      <c r="J21" s="26" t="s">
        <v>10</v>
      </c>
      <c r="K21" s="26" t="s">
        <v>7</v>
      </c>
      <c r="L21" s="26" t="s">
        <v>10</v>
      </c>
      <c r="M21" s="25" t="s">
        <v>7</v>
      </c>
      <c r="N21" s="25" t="s">
        <v>10</v>
      </c>
      <c r="O21" s="25" t="s">
        <v>7</v>
      </c>
      <c r="P21" s="25" t="s">
        <v>7</v>
      </c>
      <c r="Q21" s="25" t="s">
        <v>10</v>
      </c>
      <c r="R21" s="25" t="s">
        <v>10</v>
      </c>
      <c r="S21" s="25" t="s">
        <v>10</v>
      </c>
      <c r="T21" s="25" t="s">
        <v>10</v>
      </c>
      <c r="U21" s="25" t="s">
        <v>7</v>
      </c>
      <c r="V21" s="25" t="s">
        <v>10</v>
      </c>
      <c r="W21" s="25" t="s">
        <v>10</v>
      </c>
      <c r="X21" s="25" t="s">
        <v>10</v>
      </c>
      <c r="Y21" s="25" t="s">
        <v>7</v>
      </c>
      <c r="Z21" s="25" t="s">
        <v>10</v>
      </c>
      <c r="AA21" s="25" t="s">
        <v>10</v>
      </c>
      <c r="AB21" s="25" t="s">
        <v>10</v>
      </c>
      <c r="AC21" s="25" t="s">
        <v>10</v>
      </c>
      <c r="AD21" s="25" t="s">
        <v>10</v>
      </c>
      <c r="AE21" s="25" t="s">
        <v>10</v>
      </c>
      <c r="AF21" s="25" t="s">
        <v>10</v>
      </c>
      <c r="AG21" s="25" t="s">
        <v>10</v>
      </c>
      <c r="AH21" s="25" t="s">
        <v>10</v>
      </c>
      <c r="AI21" s="25" t="s">
        <v>10</v>
      </c>
      <c r="AJ21" s="30" t="s">
        <v>10</v>
      </c>
      <c r="AK21" s="30" t="s">
        <v>10</v>
      </c>
      <c r="AL21" s="30" t="s">
        <v>10</v>
      </c>
      <c r="AM21" s="30" t="s">
        <v>10</v>
      </c>
      <c r="AN21" s="30" t="s">
        <v>10</v>
      </c>
      <c r="AO21" s="30" t="s">
        <v>7</v>
      </c>
      <c r="AP21" s="31" t="s">
        <v>7</v>
      </c>
      <c r="AQ21" s="31" t="s">
        <v>7</v>
      </c>
      <c r="AR21" s="31" t="s">
        <v>7</v>
      </c>
      <c r="AS21" s="31" t="s">
        <v>7</v>
      </c>
      <c r="AT21" s="31" t="s">
        <v>7</v>
      </c>
      <c r="AU21" s="30" t="s">
        <v>10</v>
      </c>
      <c r="AV21" s="30" t="s">
        <v>10</v>
      </c>
      <c r="AW21" s="30" t="s">
        <v>10</v>
      </c>
      <c r="AX21" s="30" t="s">
        <v>10</v>
      </c>
      <c r="AY21" s="30" t="s">
        <v>10</v>
      </c>
      <c r="AZ21" s="30" t="s">
        <v>10</v>
      </c>
      <c r="BA21" s="49" t="s">
        <v>7</v>
      </c>
      <c r="BB21" s="49" t="s">
        <v>10</v>
      </c>
      <c r="BC21" s="49" t="s">
        <v>10</v>
      </c>
      <c r="BD21" s="49" t="s">
        <v>10</v>
      </c>
      <c r="BE21" s="57" t="s">
        <v>10</v>
      </c>
      <c r="BF21" s="57" t="s">
        <v>7</v>
      </c>
      <c r="BG21" s="57" t="s">
        <v>10</v>
      </c>
      <c r="BH21" s="57" t="s">
        <v>10</v>
      </c>
      <c r="BI21" s="57" t="s">
        <v>10</v>
      </c>
      <c r="BJ21" s="57" t="s">
        <v>10</v>
      </c>
      <c r="BK21" s="57" t="s">
        <v>10</v>
      </c>
    </row>
    <row r="22" spans="2:63" ht="72" customHeight="1" x14ac:dyDescent="0.25">
      <c r="B22" s="264">
        <v>18</v>
      </c>
      <c r="C22" s="265" t="s">
        <v>490</v>
      </c>
      <c r="D22" s="266">
        <v>466195</v>
      </c>
      <c r="E22" s="436" t="s">
        <v>748</v>
      </c>
      <c r="F22" s="206"/>
      <c r="G22" s="25" t="s">
        <v>7</v>
      </c>
      <c r="H22" s="25" t="s">
        <v>10</v>
      </c>
      <c r="I22" s="25" t="s">
        <v>10</v>
      </c>
      <c r="J22" s="25" t="s">
        <v>10</v>
      </c>
      <c r="K22" s="25" t="s">
        <v>7</v>
      </c>
      <c r="L22" s="25" t="s">
        <v>10</v>
      </c>
      <c r="M22" s="25" t="s">
        <v>7</v>
      </c>
      <c r="N22" s="25" t="s">
        <v>10</v>
      </c>
      <c r="O22" s="25" t="s">
        <v>7</v>
      </c>
      <c r="P22" s="25" t="s">
        <v>7</v>
      </c>
      <c r="Q22" s="25" t="s">
        <v>10</v>
      </c>
      <c r="R22" s="25" t="s">
        <v>10</v>
      </c>
      <c r="S22" s="25" t="s">
        <v>10</v>
      </c>
      <c r="T22" s="25" t="s">
        <v>10</v>
      </c>
      <c r="U22" s="25" t="s">
        <v>7</v>
      </c>
      <c r="V22" s="25" t="s">
        <v>10</v>
      </c>
      <c r="W22" s="25" t="s">
        <v>10</v>
      </c>
      <c r="X22" s="25" t="s">
        <v>10</v>
      </c>
      <c r="Y22" s="25" t="s">
        <v>7</v>
      </c>
      <c r="Z22" s="25" t="s">
        <v>10</v>
      </c>
      <c r="AA22" s="25" t="s">
        <v>10</v>
      </c>
      <c r="AB22" s="25" t="s">
        <v>10</v>
      </c>
      <c r="AC22" s="25" t="s">
        <v>10</v>
      </c>
      <c r="AD22" s="25" t="s">
        <v>10</v>
      </c>
      <c r="AE22" s="25" t="s">
        <v>10</v>
      </c>
      <c r="AF22" s="25" t="s">
        <v>10</v>
      </c>
      <c r="AG22" s="25" t="s">
        <v>10</v>
      </c>
      <c r="AH22" s="25" t="s">
        <v>10</v>
      </c>
      <c r="AI22" s="25" t="s">
        <v>10</v>
      </c>
      <c r="AJ22" s="30" t="s">
        <v>10</v>
      </c>
      <c r="AK22" s="30" t="s">
        <v>10</v>
      </c>
      <c r="AL22" s="30" t="s">
        <v>10</v>
      </c>
      <c r="AM22" s="30" t="s">
        <v>10</v>
      </c>
      <c r="AN22" s="30" t="s">
        <v>10</v>
      </c>
      <c r="AO22" s="30" t="s">
        <v>10</v>
      </c>
      <c r="AP22" s="30" t="s">
        <v>10</v>
      </c>
      <c r="AQ22" s="30" t="s">
        <v>10</v>
      </c>
      <c r="AR22" s="31" t="s">
        <v>10</v>
      </c>
      <c r="AS22" s="31" t="s">
        <v>10</v>
      </c>
      <c r="AT22" s="31" t="s">
        <v>10</v>
      </c>
      <c r="AU22" s="30" t="s">
        <v>10</v>
      </c>
      <c r="AV22" s="30" t="s">
        <v>10</v>
      </c>
      <c r="AW22" s="30" t="s">
        <v>10</v>
      </c>
      <c r="AX22" s="30" t="s">
        <v>10</v>
      </c>
      <c r="AY22" s="30" t="s">
        <v>10</v>
      </c>
      <c r="AZ22" s="30" t="s">
        <v>10</v>
      </c>
      <c r="BA22" s="49" t="s">
        <v>7</v>
      </c>
      <c r="BB22" s="49" t="s">
        <v>10</v>
      </c>
      <c r="BC22" s="49" t="s">
        <v>10</v>
      </c>
      <c r="BD22" s="49" t="s">
        <v>10</v>
      </c>
      <c r="BE22" s="57" t="s">
        <v>10</v>
      </c>
      <c r="BF22" s="57" t="s">
        <v>7</v>
      </c>
      <c r="BG22" s="57" t="s">
        <v>10</v>
      </c>
      <c r="BH22" s="57" t="s">
        <v>10</v>
      </c>
      <c r="BI22" s="57" t="s">
        <v>10</v>
      </c>
      <c r="BJ22" s="57" t="s">
        <v>10</v>
      </c>
      <c r="BK22" s="57" t="s">
        <v>10</v>
      </c>
    </row>
    <row r="23" spans="2:63" ht="72" customHeight="1" x14ac:dyDescent="0.25">
      <c r="B23" s="264">
        <v>19</v>
      </c>
      <c r="C23" s="265" t="s">
        <v>491</v>
      </c>
      <c r="D23" s="266">
        <v>447643</v>
      </c>
      <c r="E23" s="20" t="s">
        <v>769</v>
      </c>
      <c r="F23" s="206"/>
      <c r="G23" s="25" t="s">
        <v>7</v>
      </c>
      <c r="H23" s="25" t="s">
        <v>7</v>
      </c>
      <c r="I23" s="25" t="s">
        <v>7</v>
      </c>
      <c r="J23" s="25" t="s">
        <v>7</v>
      </c>
      <c r="K23" s="25" t="s">
        <v>7</v>
      </c>
      <c r="L23" s="25" t="s">
        <v>7</v>
      </c>
      <c r="M23" s="25" t="s">
        <v>7</v>
      </c>
      <c r="N23" s="25" t="s">
        <v>7</v>
      </c>
      <c r="O23" s="25" t="s">
        <v>7</v>
      </c>
      <c r="P23" s="25" t="s">
        <v>7</v>
      </c>
      <c r="Q23" s="25" t="s">
        <v>7</v>
      </c>
      <c r="R23" s="25" t="s">
        <v>7</v>
      </c>
      <c r="S23" s="25" t="s">
        <v>7</v>
      </c>
      <c r="T23" s="25" t="s">
        <v>10</v>
      </c>
      <c r="U23" s="25" t="s">
        <v>7</v>
      </c>
      <c r="V23" s="25" t="s">
        <v>10</v>
      </c>
      <c r="W23" s="25" t="s">
        <v>10</v>
      </c>
      <c r="X23" s="25" t="s">
        <v>7</v>
      </c>
      <c r="Y23" s="25" t="s">
        <v>7</v>
      </c>
      <c r="Z23" s="25" t="s">
        <v>7</v>
      </c>
      <c r="AA23" s="25" t="s">
        <v>10</v>
      </c>
      <c r="AB23" s="25" t="s">
        <v>10</v>
      </c>
      <c r="AC23" s="25" t="s">
        <v>10</v>
      </c>
      <c r="AD23" s="25" t="s">
        <v>10</v>
      </c>
      <c r="AE23" s="25" t="s">
        <v>10</v>
      </c>
      <c r="AF23" s="25" t="s">
        <v>10</v>
      </c>
      <c r="AG23" s="25" t="s">
        <v>7</v>
      </c>
      <c r="AH23" s="25" t="s">
        <v>10</v>
      </c>
      <c r="AI23" s="25" t="s">
        <v>10</v>
      </c>
      <c r="AJ23" s="30" t="s">
        <v>10</v>
      </c>
      <c r="AK23" s="30" t="s">
        <v>10</v>
      </c>
      <c r="AL23" s="30" t="s">
        <v>10</v>
      </c>
      <c r="AM23" s="30" t="s">
        <v>10</v>
      </c>
      <c r="AN23" s="31" t="s">
        <v>7</v>
      </c>
      <c r="AO23" s="31" t="s">
        <v>7</v>
      </c>
      <c r="AP23" s="31" t="s">
        <v>7</v>
      </c>
      <c r="AQ23" s="31" t="s">
        <v>7</v>
      </c>
      <c r="AR23" s="31" t="s">
        <v>7</v>
      </c>
      <c r="AS23" s="31" t="s">
        <v>7</v>
      </c>
      <c r="AT23" s="31" t="s">
        <v>7</v>
      </c>
      <c r="AU23" s="31" t="s">
        <v>7</v>
      </c>
      <c r="AV23" s="31" t="s">
        <v>7</v>
      </c>
      <c r="AW23" s="31" t="s">
        <v>10</v>
      </c>
      <c r="AX23" s="30" t="s">
        <v>10</v>
      </c>
      <c r="AY23" s="30" t="s">
        <v>10</v>
      </c>
      <c r="AZ23" s="30" t="s">
        <v>10</v>
      </c>
      <c r="BA23" s="50" t="s">
        <v>7</v>
      </c>
      <c r="BB23" s="50" t="s">
        <v>10</v>
      </c>
      <c r="BC23" s="50" t="s">
        <v>10</v>
      </c>
      <c r="BD23" s="50" t="s">
        <v>10</v>
      </c>
      <c r="BE23" s="57" t="s">
        <v>7</v>
      </c>
      <c r="BF23" s="57" t="s">
        <v>7</v>
      </c>
      <c r="BG23" s="57" t="s">
        <v>7</v>
      </c>
      <c r="BH23" s="57" t="s">
        <v>7</v>
      </c>
      <c r="BI23" s="57" t="s">
        <v>7</v>
      </c>
      <c r="BJ23" s="57" t="s">
        <v>10</v>
      </c>
      <c r="BK23" s="57" t="s">
        <v>10</v>
      </c>
    </row>
    <row r="24" spans="2:63" ht="72" customHeight="1" x14ac:dyDescent="0.25">
      <c r="B24" s="264">
        <v>20</v>
      </c>
      <c r="C24" s="265" t="s">
        <v>492</v>
      </c>
      <c r="D24" s="266">
        <v>446499</v>
      </c>
      <c r="E24" s="20" t="s">
        <v>770</v>
      </c>
      <c r="F24" s="206"/>
      <c r="G24" s="25" t="s">
        <v>7</v>
      </c>
      <c r="H24" s="25" t="s">
        <v>10</v>
      </c>
      <c r="I24" s="25" t="s">
        <v>10</v>
      </c>
      <c r="J24" s="25" t="s">
        <v>10</v>
      </c>
      <c r="K24" s="25" t="s">
        <v>7</v>
      </c>
      <c r="L24" s="25" t="s">
        <v>10</v>
      </c>
      <c r="M24" s="25" t="s">
        <v>7</v>
      </c>
      <c r="N24" s="25" t="s">
        <v>10</v>
      </c>
      <c r="O24" s="25" t="s">
        <v>7</v>
      </c>
      <c r="P24" s="25" t="s">
        <v>10</v>
      </c>
      <c r="Q24" s="25" t="s">
        <v>7</v>
      </c>
      <c r="R24" s="25" t="s">
        <v>10</v>
      </c>
      <c r="S24" s="25" t="s">
        <v>10</v>
      </c>
      <c r="T24" s="25" t="s">
        <v>10</v>
      </c>
      <c r="U24" s="25" t="s">
        <v>7</v>
      </c>
      <c r="V24" s="25" t="s">
        <v>10</v>
      </c>
      <c r="W24" s="25" t="s">
        <v>10</v>
      </c>
      <c r="X24" s="25" t="s">
        <v>10</v>
      </c>
      <c r="Y24" s="25" t="s">
        <v>7</v>
      </c>
      <c r="Z24" s="25" t="s">
        <v>10</v>
      </c>
      <c r="AA24" s="25" t="s">
        <v>10</v>
      </c>
      <c r="AB24" s="25" t="s">
        <v>10</v>
      </c>
      <c r="AC24" s="25" t="s">
        <v>10</v>
      </c>
      <c r="AD24" s="25" t="s">
        <v>10</v>
      </c>
      <c r="AE24" s="25" t="s">
        <v>10</v>
      </c>
      <c r="AF24" s="25" t="s">
        <v>10</v>
      </c>
      <c r="AG24" s="25" t="s">
        <v>10</v>
      </c>
      <c r="AH24" s="25" t="s">
        <v>10</v>
      </c>
      <c r="AI24" s="25" t="s">
        <v>10</v>
      </c>
      <c r="AJ24" s="30" t="s">
        <v>7</v>
      </c>
      <c r="AK24" s="30" t="s">
        <v>10</v>
      </c>
      <c r="AL24" s="30" t="s">
        <v>10</v>
      </c>
      <c r="AM24" s="30" t="s">
        <v>10</v>
      </c>
      <c r="AN24" s="30" t="s">
        <v>7</v>
      </c>
      <c r="AO24" s="30" t="s">
        <v>7</v>
      </c>
      <c r="AP24" s="30" t="s">
        <v>7</v>
      </c>
      <c r="AQ24" s="30" t="s">
        <v>7</v>
      </c>
      <c r="AR24" s="30" t="s">
        <v>7</v>
      </c>
      <c r="AS24" s="30" t="s">
        <v>7</v>
      </c>
      <c r="AT24" s="30" t="s">
        <v>7</v>
      </c>
      <c r="AU24" s="30" t="s">
        <v>10</v>
      </c>
      <c r="AV24" s="30" t="s">
        <v>7</v>
      </c>
      <c r="AW24" s="30" t="s">
        <v>10</v>
      </c>
      <c r="AX24" s="30" t="s">
        <v>7</v>
      </c>
      <c r="AY24" s="30" t="s">
        <v>10</v>
      </c>
      <c r="AZ24" s="30" t="s">
        <v>10</v>
      </c>
      <c r="BA24" s="49" t="s">
        <v>7</v>
      </c>
      <c r="BB24" s="49" t="s">
        <v>10</v>
      </c>
      <c r="BC24" s="49" t="s">
        <v>10</v>
      </c>
      <c r="BD24" s="49" t="s">
        <v>10</v>
      </c>
      <c r="BE24" s="57" t="s">
        <v>10</v>
      </c>
      <c r="BF24" s="57" t="s">
        <v>7</v>
      </c>
      <c r="BG24" s="57" t="s">
        <v>7</v>
      </c>
      <c r="BH24" s="57" t="s">
        <v>10</v>
      </c>
      <c r="BI24" s="57" t="s">
        <v>7</v>
      </c>
      <c r="BJ24" s="57" t="s">
        <v>10</v>
      </c>
      <c r="BK24" s="57" t="s">
        <v>10</v>
      </c>
    </row>
    <row r="25" spans="2:63" ht="72" customHeight="1" x14ac:dyDescent="0.25">
      <c r="B25" s="264">
        <v>21</v>
      </c>
      <c r="C25" s="265" t="s">
        <v>493</v>
      </c>
      <c r="D25" s="266">
        <v>434061</v>
      </c>
      <c r="E25" s="20" t="s">
        <v>771</v>
      </c>
      <c r="F25" s="206"/>
      <c r="G25" s="25" t="s">
        <v>7</v>
      </c>
      <c r="H25" s="26" t="s">
        <v>10</v>
      </c>
      <c r="I25" s="26" t="s">
        <v>10</v>
      </c>
      <c r="J25" s="26" t="s">
        <v>10</v>
      </c>
      <c r="K25" s="26" t="s">
        <v>7</v>
      </c>
      <c r="L25" s="26" t="s">
        <v>10</v>
      </c>
      <c r="M25" s="26" t="s">
        <v>10</v>
      </c>
      <c r="N25" s="26" t="s">
        <v>10</v>
      </c>
      <c r="O25" s="26" t="s">
        <v>10</v>
      </c>
      <c r="P25" s="26" t="s">
        <v>10</v>
      </c>
      <c r="Q25" s="26" t="s">
        <v>7</v>
      </c>
      <c r="R25" s="26" t="s">
        <v>10</v>
      </c>
      <c r="S25" s="26" t="s">
        <v>10</v>
      </c>
      <c r="T25" s="26" t="s">
        <v>10</v>
      </c>
      <c r="U25" s="26" t="s">
        <v>10</v>
      </c>
      <c r="V25" s="26" t="s">
        <v>10</v>
      </c>
      <c r="W25" s="26" t="s">
        <v>10</v>
      </c>
      <c r="X25" s="26" t="s">
        <v>10</v>
      </c>
      <c r="Y25" s="26" t="s">
        <v>10</v>
      </c>
      <c r="Z25" s="26" t="s">
        <v>10</v>
      </c>
      <c r="AA25" s="26" t="s">
        <v>10</v>
      </c>
      <c r="AB25" s="26" t="s">
        <v>10</v>
      </c>
      <c r="AC25" s="26" t="s">
        <v>7</v>
      </c>
      <c r="AD25" s="26" t="s">
        <v>10</v>
      </c>
      <c r="AE25" s="26" t="s">
        <v>10</v>
      </c>
      <c r="AF25" s="26" t="s">
        <v>10</v>
      </c>
      <c r="AG25" s="26" t="s">
        <v>10</v>
      </c>
      <c r="AH25" s="26" t="s">
        <v>10</v>
      </c>
      <c r="AI25" s="26" t="s">
        <v>10</v>
      </c>
      <c r="AJ25" s="31" t="s">
        <v>10</v>
      </c>
      <c r="AK25" s="31" t="s">
        <v>10</v>
      </c>
      <c r="AL25" s="31" t="s">
        <v>10</v>
      </c>
      <c r="AM25" s="31" t="s">
        <v>10</v>
      </c>
      <c r="AN25" s="31" t="s">
        <v>7</v>
      </c>
      <c r="AO25" s="31" t="s">
        <v>7</v>
      </c>
      <c r="AP25" s="31" t="s">
        <v>7</v>
      </c>
      <c r="AQ25" s="31" t="s">
        <v>7</v>
      </c>
      <c r="AR25" s="31" t="s">
        <v>7</v>
      </c>
      <c r="AS25" s="31" t="s">
        <v>7</v>
      </c>
      <c r="AT25" s="31" t="s">
        <v>7</v>
      </c>
      <c r="AU25" s="31" t="s">
        <v>10</v>
      </c>
      <c r="AV25" s="31" t="s">
        <v>7</v>
      </c>
      <c r="AW25" s="31" t="s">
        <v>10</v>
      </c>
      <c r="AX25" s="31" t="s">
        <v>7</v>
      </c>
      <c r="AY25" s="31" t="s">
        <v>10</v>
      </c>
      <c r="AZ25" s="31" t="s">
        <v>10</v>
      </c>
      <c r="BA25" s="50" t="s">
        <v>7</v>
      </c>
      <c r="BB25" s="50" t="s">
        <v>10</v>
      </c>
      <c r="BC25" s="50" t="s">
        <v>10</v>
      </c>
      <c r="BD25" s="50" t="s">
        <v>10</v>
      </c>
      <c r="BE25" s="59" t="s">
        <v>7</v>
      </c>
      <c r="BF25" s="59" t="s">
        <v>7</v>
      </c>
      <c r="BG25" s="59" t="s">
        <v>7</v>
      </c>
      <c r="BH25" s="59" t="s">
        <v>7</v>
      </c>
      <c r="BI25" s="59" t="s">
        <v>7</v>
      </c>
      <c r="BJ25" s="59" t="s">
        <v>10</v>
      </c>
      <c r="BK25" s="59" t="s">
        <v>10</v>
      </c>
    </row>
    <row r="26" spans="2:63" ht="72" customHeight="1" x14ac:dyDescent="0.25">
      <c r="B26" s="264">
        <v>22</v>
      </c>
      <c r="C26" s="265" t="s">
        <v>494</v>
      </c>
      <c r="D26" s="266">
        <v>398329</v>
      </c>
      <c r="E26" s="20" t="s">
        <v>774</v>
      </c>
      <c r="F26" s="206"/>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40"/>
      <c r="AK26" s="441"/>
      <c r="AL26" s="441"/>
      <c r="AM26" s="441"/>
      <c r="AN26" s="440"/>
      <c r="AO26" s="440"/>
      <c r="AP26" s="440"/>
      <c r="AQ26" s="440"/>
      <c r="AR26" s="440"/>
      <c r="AS26" s="440"/>
      <c r="AT26" s="440"/>
      <c r="AU26" s="440"/>
      <c r="AV26" s="440"/>
      <c r="AW26" s="440"/>
      <c r="AX26" s="441"/>
      <c r="AY26" s="441"/>
      <c r="AZ26" s="441"/>
      <c r="BA26" s="440"/>
      <c r="BB26" s="440"/>
      <c r="BC26" s="440"/>
      <c r="BD26" s="440"/>
      <c r="BE26" s="441"/>
      <c r="BF26" s="441"/>
      <c r="BG26" s="441"/>
      <c r="BH26" s="441"/>
      <c r="BI26" s="441"/>
      <c r="BJ26" s="441"/>
      <c r="BK26" s="441"/>
    </row>
    <row r="27" spans="2:63" ht="72" customHeight="1" x14ac:dyDescent="0.25">
      <c r="B27" s="264">
        <v>23</v>
      </c>
      <c r="C27" s="265" t="s">
        <v>495</v>
      </c>
      <c r="D27" s="266">
        <v>283111</v>
      </c>
      <c r="E27" s="16" t="s">
        <v>775</v>
      </c>
      <c r="F27" s="206"/>
      <c r="G27" s="26" t="s">
        <v>7</v>
      </c>
      <c r="H27" s="25" t="s">
        <v>10</v>
      </c>
      <c r="I27" s="25" t="s">
        <v>10</v>
      </c>
      <c r="J27" s="25" t="s">
        <v>10</v>
      </c>
      <c r="K27" s="27" t="s">
        <v>7</v>
      </c>
      <c r="L27" s="26" t="s">
        <v>10</v>
      </c>
      <c r="M27" s="26" t="s">
        <v>10</v>
      </c>
      <c r="N27" s="26" t="s">
        <v>10</v>
      </c>
      <c r="O27" s="26" t="s">
        <v>10</v>
      </c>
      <c r="P27" s="26" t="s">
        <v>10</v>
      </c>
      <c r="Q27" s="26" t="s">
        <v>10</v>
      </c>
      <c r="R27" s="26" t="s">
        <v>10</v>
      </c>
      <c r="S27" s="26" t="s">
        <v>10</v>
      </c>
      <c r="T27" s="26" t="s">
        <v>10</v>
      </c>
      <c r="U27" s="26" t="s">
        <v>10</v>
      </c>
      <c r="V27" s="26" t="s">
        <v>10</v>
      </c>
      <c r="W27" s="26" t="s">
        <v>10</v>
      </c>
      <c r="X27" s="26" t="s">
        <v>10</v>
      </c>
      <c r="Y27" s="26" t="s">
        <v>10</v>
      </c>
      <c r="Z27" s="26" t="s">
        <v>10</v>
      </c>
      <c r="AA27" s="26" t="s">
        <v>10</v>
      </c>
      <c r="AB27" s="26" t="s">
        <v>10</v>
      </c>
      <c r="AC27" s="26" t="s">
        <v>10</v>
      </c>
      <c r="AD27" s="26" t="s">
        <v>10</v>
      </c>
      <c r="AE27" s="26" t="s">
        <v>10</v>
      </c>
      <c r="AF27" s="26" t="s">
        <v>10</v>
      </c>
      <c r="AG27" s="26" t="s">
        <v>10</v>
      </c>
      <c r="AH27" s="26" t="s">
        <v>10</v>
      </c>
      <c r="AI27" s="26" t="s">
        <v>10</v>
      </c>
      <c r="AJ27" s="31" t="s">
        <v>10</v>
      </c>
      <c r="AK27" s="31" t="s">
        <v>10</v>
      </c>
      <c r="AL27" s="31" t="s">
        <v>7</v>
      </c>
      <c r="AM27" s="31" t="s">
        <v>10</v>
      </c>
      <c r="AN27" s="31" t="s">
        <v>7</v>
      </c>
      <c r="AO27" s="31" t="s">
        <v>7</v>
      </c>
      <c r="AP27" s="31" t="s">
        <v>7</v>
      </c>
      <c r="AQ27" s="31" t="s">
        <v>7</v>
      </c>
      <c r="AR27" s="31" t="s">
        <v>7</v>
      </c>
      <c r="AS27" s="31" t="s">
        <v>7</v>
      </c>
      <c r="AT27" s="31" t="s">
        <v>7</v>
      </c>
      <c r="AU27" s="31" t="s">
        <v>7</v>
      </c>
      <c r="AV27" s="31" t="s">
        <v>7</v>
      </c>
      <c r="AW27" s="31" t="s">
        <v>7</v>
      </c>
      <c r="AX27" s="31" t="s">
        <v>10</v>
      </c>
      <c r="AY27" s="31" t="s">
        <v>7</v>
      </c>
      <c r="AZ27" s="31" t="s">
        <v>10</v>
      </c>
      <c r="BA27" s="50" t="s">
        <v>7</v>
      </c>
      <c r="BB27" s="50" t="s">
        <v>10</v>
      </c>
      <c r="BC27" s="50" t="s">
        <v>10</v>
      </c>
      <c r="BD27" s="50" t="s">
        <v>10</v>
      </c>
      <c r="BE27" s="59" t="s">
        <v>10</v>
      </c>
      <c r="BF27" s="59" t="s">
        <v>7</v>
      </c>
      <c r="BG27" s="59" t="s">
        <v>7</v>
      </c>
      <c r="BH27" s="59" t="s">
        <v>10</v>
      </c>
      <c r="BI27" s="59" t="s">
        <v>7</v>
      </c>
      <c r="BJ27" s="59" t="s">
        <v>10</v>
      </c>
      <c r="BK27" s="59" t="s">
        <v>10</v>
      </c>
    </row>
    <row r="28" spans="2:63" ht="72" customHeight="1" x14ac:dyDescent="0.25">
      <c r="B28" s="264">
        <v>24</v>
      </c>
      <c r="C28" s="265" t="s">
        <v>305</v>
      </c>
      <c r="D28" s="266">
        <v>277680</v>
      </c>
      <c r="E28" s="20" t="s">
        <v>772</v>
      </c>
      <c r="F28" s="267"/>
      <c r="G28" s="25" t="s">
        <v>7</v>
      </c>
      <c r="H28" s="25" t="s">
        <v>10</v>
      </c>
      <c r="I28" s="25" t="s">
        <v>10</v>
      </c>
      <c r="J28" s="25" t="s">
        <v>10</v>
      </c>
      <c r="K28" s="25" t="s">
        <v>7</v>
      </c>
      <c r="L28" s="25" t="s">
        <v>10</v>
      </c>
      <c r="M28" s="25" t="s">
        <v>7</v>
      </c>
      <c r="N28" s="25" t="s">
        <v>10</v>
      </c>
      <c r="O28" s="25" t="s">
        <v>7</v>
      </c>
      <c r="P28" s="25" t="s">
        <v>7</v>
      </c>
      <c r="Q28" s="25" t="s">
        <v>10</v>
      </c>
      <c r="R28" s="25" t="s">
        <v>10</v>
      </c>
      <c r="S28" s="25" t="s">
        <v>10</v>
      </c>
      <c r="T28" s="25" t="s">
        <v>10</v>
      </c>
      <c r="U28" s="25" t="s">
        <v>10</v>
      </c>
      <c r="V28" s="25" t="s">
        <v>10</v>
      </c>
      <c r="W28" s="25" t="s">
        <v>10</v>
      </c>
      <c r="X28" s="25" t="s">
        <v>10</v>
      </c>
      <c r="Y28" s="25" t="s">
        <v>7</v>
      </c>
      <c r="Z28" s="25" t="s">
        <v>7</v>
      </c>
      <c r="AA28" s="25" t="s">
        <v>10</v>
      </c>
      <c r="AB28" s="25" t="s">
        <v>10</v>
      </c>
      <c r="AC28" s="25" t="s">
        <v>10</v>
      </c>
      <c r="AD28" s="25" t="s">
        <v>10</v>
      </c>
      <c r="AE28" s="25" t="s">
        <v>10</v>
      </c>
      <c r="AF28" s="25" t="s">
        <v>10</v>
      </c>
      <c r="AG28" s="25" t="s">
        <v>10</v>
      </c>
      <c r="AH28" s="25" t="s">
        <v>10</v>
      </c>
      <c r="AI28" s="25" t="s">
        <v>10</v>
      </c>
      <c r="AJ28" s="30" t="s">
        <v>7</v>
      </c>
      <c r="AK28" s="30" t="s">
        <v>10</v>
      </c>
      <c r="AL28" s="30" t="s">
        <v>10</v>
      </c>
      <c r="AM28" s="30" t="s">
        <v>10</v>
      </c>
      <c r="AN28" s="30" t="s">
        <v>7</v>
      </c>
      <c r="AO28" s="30" t="s">
        <v>7</v>
      </c>
      <c r="AP28" s="30" t="s">
        <v>7</v>
      </c>
      <c r="AQ28" s="30" t="s">
        <v>7</v>
      </c>
      <c r="AR28" s="30" t="s">
        <v>7</v>
      </c>
      <c r="AS28" s="30" t="s">
        <v>7</v>
      </c>
      <c r="AT28" s="30" t="s">
        <v>7</v>
      </c>
      <c r="AU28" s="30" t="s">
        <v>10</v>
      </c>
      <c r="AV28" s="30" t="s">
        <v>7</v>
      </c>
      <c r="AW28" s="30" t="s">
        <v>10</v>
      </c>
      <c r="AX28" s="30" t="s">
        <v>7</v>
      </c>
      <c r="AY28" s="30" t="s">
        <v>10</v>
      </c>
      <c r="AZ28" s="30" t="s">
        <v>10</v>
      </c>
      <c r="BA28" s="49" t="s">
        <v>7</v>
      </c>
      <c r="BB28" s="49" t="s">
        <v>10</v>
      </c>
      <c r="BC28" s="49" t="s">
        <v>10</v>
      </c>
      <c r="BD28" s="49" t="s">
        <v>10</v>
      </c>
      <c r="BE28" s="57" t="s">
        <v>10</v>
      </c>
      <c r="BF28" s="57" t="s">
        <v>7</v>
      </c>
      <c r="BG28" s="57" t="s">
        <v>7</v>
      </c>
      <c r="BH28" s="57" t="s">
        <v>10</v>
      </c>
      <c r="BI28" s="57" t="s">
        <v>7</v>
      </c>
      <c r="BJ28" s="57" t="s">
        <v>10</v>
      </c>
      <c r="BK28" s="57" t="s">
        <v>10</v>
      </c>
    </row>
    <row r="29" spans="2:63" ht="72" customHeight="1" x14ac:dyDescent="0.25">
      <c r="B29" s="264">
        <v>25</v>
      </c>
      <c r="C29" s="265" t="s">
        <v>496</v>
      </c>
      <c r="D29" s="266">
        <v>273213</v>
      </c>
      <c r="E29" s="20" t="s">
        <v>777</v>
      </c>
      <c r="F29" s="267"/>
      <c r="G29" s="26" t="s">
        <v>7</v>
      </c>
      <c r="H29" s="26" t="s">
        <v>7</v>
      </c>
      <c r="I29" s="25" t="s">
        <v>10</v>
      </c>
      <c r="J29" s="25" t="s">
        <v>10</v>
      </c>
      <c r="K29" s="25" t="s">
        <v>7</v>
      </c>
      <c r="L29" s="25" t="s">
        <v>7</v>
      </c>
      <c r="M29" s="25" t="s">
        <v>7</v>
      </c>
      <c r="N29" s="25" t="s">
        <v>7</v>
      </c>
      <c r="O29" s="25" t="s">
        <v>7</v>
      </c>
      <c r="P29" s="25" t="s">
        <v>7</v>
      </c>
      <c r="Q29" s="25" t="s">
        <v>7</v>
      </c>
      <c r="R29" s="25" t="s">
        <v>10</v>
      </c>
      <c r="S29" s="25" t="s">
        <v>10</v>
      </c>
      <c r="T29" s="25" t="s">
        <v>10</v>
      </c>
      <c r="U29" s="25" t="s">
        <v>7</v>
      </c>
      <c r="V29" s="25" t="s">
        <v>7</v>
      </c>
      <c r="W29" s="25" t="s">
        <v>10</v>
      </c>
      <c r="X29" s="25" t="s">
        <v>10</v>
      </c>
      <c r="Y29" s="25" t="s">
        <v>7</v>
      </c>
      <c r="Z29" s="25" t="s">
        <v>7</v>
      </c>
      <c r="AA29" s="25" t="s">
        <v>7</v>
      </c>
      <c r="AB29" s="25" t="s">
        <v>7</v>
      </c>
      <c r="AC29" s="25" t="s">
        <v>7</v>
      </c>
      <c r="AD29" s="25" t="s">
        <v>10</v>
      </c>
      <c r="AE29" s="25" t="s">
        <v>10</v>
      </c>
      <c r="AF29" s="25" t="s">
        <v>7</v>
      </c>
      <c r="AG29" s="25" t="s">
        <v>10</v>
      </c>
      <c r="AH29" s="25" t="s">
        <v>10</v>
      </c>
      <c r="AI29" s="25" t="s">
        <v>10</v>
      </c>
      <c r="AJ29" s="31" t="s">
        <v>10</v>
      </c>
      <c r="AK29" s="31" t="s">
        <v>10</v>
      </c>
      <c r="AL29" s="31" t="s">
        <v>7</v>
      </c>
      <c r="AM29" s="31" t="s">
        <v>10</v>
      </c>
      <c r="AN29" s="31" t="s">
        <v>7</v>
      </c>
      <c r="AO29" s="31" t="s">
        <v>7</v>
      </c>
      <c r="AP29" s="31" t="s">
        <v>7</v>
      </c>
      <c r="AQ29" s="31" t="s">
        <v>7</v>
      </c>
      <c r="AR29" s="31" t="s">
        <v>7</v>
      </c>
      <c r="AS29" s="31" t="s">
        <v>7</v>
      </c>
      <c r="AT29" s="31" t="s">
        <v>7</v>
      </c>
      <c r="AU29" s="31" t="s">
        <v>7</v>
      </c>
      <c r="AV29" s="31" t="s">
        <v>7</v>
      </c>
      <c r="AW29" s="31" t="s">
        <v>10</v>
      </c>
      <c r="AX29" s="31" t="s">
        <v>7</v>
      </c>
      <c r="AY29" s="31" t="s">
        <v>10</v>
      </c>
      <c r="AZ29" s="31" t="s">
        <v>10</v>
      </c>
      <c r="BA29" s="50" t="s">
        <v>7</v>
      </c>
      <c r="BB29" s="50" t="s">
        <v>10</v>
      </c>
      <c r="BC29" s="50" t="s">
        <v>10</v>
      </c>
      <c r="BD29" s="50" t="s">
        <v>10</v>
      </c>
      <c r="BE29" s="57" t="s">
        <v>7</v>
      </c>
      <c r="BF29" s="57" t="s">
        <v>7</v>
      </c>
      <c r="BG29" s="57" t="s">
        <v>7</v>
      </c>
      <c r="BH29" s="57" t="s">
        <v>7</v>
      </c>
      <c r="BI29" s="57" t="s">
        <v>7</v>
      </c>
      <c r="BJ29" s="57" t="s">
        <v>10</v>
      </c>
      <c r="BK29" s="57" t="s">
        <v>10</v>
      </c>
    </row>
    <row r="30" spans="2:63" ht="72" customHeight="1" x14ac:dyDescent="0.25">
      <c r="B30" s="264">
        <v>26</v>
      </c>
      <c r="C30" s="265" t="s">
        <v>497</v>
      </c>
      <c r="D30" s="266">
        <v>258826</v>
      </c>
      <c r="E30" s="20" t="s">
        <v>778</v>
      </c>
      <c r="F30" s="206"/>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40"/>
      <c r="AK30" s="441"/>
      <c r="AL30" s="441"/>
      <c r="AM30" s="441"/>
      <c r="AN30" s="440"/>
      <c r="AO30" s="440"/>
      <c r="AP30" s="440"/>
      <c r="AQ30" s="440"/>
      <c r="AR30" s="440"/>
      <c r="AS30" s="440"/>
      <c r="AT30" s="440"/>
      <c r="AU30" s="440"/>
      <c r="AV30" s="440"/>
      <c r="AW30" s="440"/>
      <c r="AX30" s="441"/>
      <c r="AY30" s="441"/>
      <c r="AZ30" s="441"/>
      <c r="BA30" s="440"/>
      <c r="BB30" s="440"/>
      <c r="BC30" s="440"/>
      <c r="BD30" s="440"/>
      <c r="BE30" s="441"/>
      <c r="BF30" s="441"/>
      <c r="BG30" s="441"/>
      <c r="BH30" s="441"/>
      <c r="BI30" s="441"/>
      <c r="BJ30" s="441"/>
      <c r="BK30" s="441"/>
    </row>
    <row r="31" spans="2:63" ht="72" customHeight="1" x14ac:dyDescent="0.25">
      <c r="B31" s="264">
        <v>27</v>
      </c>
      <c r="C31" s="265" t="s">
        <v>498</v>
      </c>
      <c r="D31" s="266">
        <v>220500</v>
      </c>
      <c r="E31" s="16" t="s">
        <v>776</v>
      </c>
      <c r="F31" s="206"/>
      <c r="G31" s="26" t="s">
        <v>7</v>
      </c>
      <c r="H31" s="26" t="s">
        <v>7</v>
      </c>
      <c r="I31" s="25" t="s">
        <v>10</v>
      </c>
      <c r="J31" s="25" t="s">
        <v>10</v>
      </c>
      <c r="K31" s="25" t="s">
        <v>7</v>
      </c>
      <c r="L31" s="25" t="s">
        <v>7</v>
      </c>
      <c r="M31" s="25" t="s">
        <v>7</v>
      </c>
      <c r="N31" s="25" t="s">
        <v>7</v>
      </c>
      <c r="O31" s="25" t="s">
        <v>7</v>
      </c>
      <c r="P31" s="25" t="s">
        <v>7</v>
      </c>
      <c r="Q31" s="25" t="s">
        <v>7</v>
      </c>
      <c r="R31" s="25" t="s">
        <v>10</v>
      </c>
      <c r="S31" s="25" t="s">
        <v>10</v>
      </c>
      <c r="T31" s="25" t="s">
        <v>10</v>
      </c>
      <c r="U31" s="25" t="s">
        <v>7</v>
      </c>
      <c r="V31" s="25" t="s">
        <v>7</v>
      </c>
      <c r="W31" s="25" t="s">
        <v>10</v>
      </c>
      <c r="X31" s="25" t="s">
        <v>10</v>
      </c>
      <c r="Y31" s="25" t="s">
        <v>7</v>
      </c>
      <c r="Z31" s="25" t="s">
        <v>7</v>
      </c>
      <c r="AA31" s="25" t="s">
        <v>10</v>
      </c>
      <c r="AB31" s="25" t="s">
        <v>10</v>
      </c>
      <c r="AC31" s="25" t="s">
        <v>10</v>
      </c>
      <c r="AD31" s="25" t="s">
        <v>10</v>
      </c>
      <c r="AE31" s="25" t="s">
        <v>10</v>
      </c>
      <c r="AF31" s="25" t="s">
        <v>10</v>
      </c>
      <c r="AG31" s="25" t="s">
        <v>10</v>
      </c>
      <c r="AH31" s="25" t="s">
        <v>10</v>
      </c>
      <c r="AI31" s="25" t="s">
        <v>10</v>
      </c>
      <c r="AJ31" s="31" t="s">
        <v>10</v>
      </c>
      <c r="AK31" s="31" t="s">
        <v>10</v>
      </c>
      <c r="AL31" s="31" t="s">
        <v>7</v>
      </c>
      <c r="AM31" s="31" t="s">
        <v>10</v>
      </c>
      <c r="AN31" s="31" t="s">
        <v>7</v>
      </c>
      <c r="AO31" s="31" t="s">
        <v>7</v>
      </c>
      <c r="AP31" s="31" t="s">
        <v>7</v>
      </c>
      <c r="AQ31" s="31" t="s">
        <v>7</v>
      </c>
      <c r="AR31" s="31" t="s">
        <v>7</v>
      </c>
      <c r="AS31" s="31" t="s">
        <v>7</v>
      </c>
      <c r="AT31" s="31" t="s">
        <v>7</v>
      </c>
      <c r="AU31" s="31" t="s">
        <v>7</v>
      </c>
      <c r="AV31" s="31" t="s">
        <v>7</v>
      </c>
      <c r="AW31" s="31" t="s">
        <v>10</v>
      </c>
      <c r="AX31" s="31" t="s">
        <v>10</v>
      </c>
      <c r="AY31" s="31" t="s">
        <v>10</v>
      </c>
      <c r="AZ31" s="31" t="s">
        <v>10</v>
      </c>
      <c r="BA31" s="50" t="s">
        <v>7</v>
      </c>
      <c r="BB31" s="50" t="s">
        <v>10</v>
      </c>
      <c r="BC31" s="50" t="s">
        <v>10</v>
      </c>
      <c r="BD31" s="50" t="s">
        <v>10</v>
      </c>
      <c r="BE31" s="57" t="s">
        <v>10</v>
      </c>
      <c r="BF31" s="57" t="s">
        <v>7</v>
      </c>
      <c r="BG31" s="57" t="s">
        <v>416</v>
      </c>
      <c r="BH31" s="57" t="s">
        <v>10</v>
      </c>
      <c r="BI31" s="57" t="s">
        <v>7</v>
      </c>
      <c r="BJ31" s="57" t="s">
        <v>10</v>
      </c>
      <c r="BK31" s="57" t="s">
        <v>10</v>
      </c>
    </row>
    <row r="32" spans="2:63" ht="72" customHeight="1" x14ac:dyDescent="0.25">
      <c r="B32" s="264">
        <v>28</v>
      </c>
      <c r="C32" s="265" t="s">
        <v>499</v>
      </c>
      <c r="D32" s="266">
        <v>219186</v>
      </c>
      <c r="E32" s="20" t="s">
        <v>779</v>
      </c>
      <c r="F32" s="16"/>
      <c r="G32" s="26" t="s">
        <v>7</v>
      </c>
      <c r="H32" s="26" t="s">
        <v>7</v>
      </c>
      <c r="I32" s="25" t="s">
        <v>7</v>
      </c>
      <c r="J32" s="25" t="s">
        <v>7</v>
      </c>
      <c r="K32" s="25" t="s">
        <v>7</v>
      </c>
      <c r="L32" s="25" t="s">
        <v>7</v>
      </c>
      <c r="M32" s="25" t="s">
        <v>10</v>
      </c>
      <c r="N32" s="25" t="s">
        <v>10</v>
      </c>
      <c r="O32" s="25" t="s">
        <v>10</v>
      </c>
      <c r="P32" s="25" t="s">
        <v>7</v>
      </c>
      <c r="Q32" s="25" t="s">
        <v>7</v>
      </c>
      <c r="R32" s="25" t="s">
        <v>7</v>
      </c>
      <c r="S32" s="25" t="s">
        <v>7</v>
      </c>
      <c r="T32" s="25" t="s">
        <v>10</v>
      </c>
      <c r="U32" s="25" t="s">
        <v>7</v>
      </c>
      <c r="V32" s="25" t="s">
        <v>7</v>
      </c>
      <c r="W32" s="25" t="s">
        <v>10</v>
      </c>
      <c r="X32" s="25" t="s">
        <v>10</v>
      </c>
      <c r="Y32" s="25" t="s">
        <v>10</v>
      </c>
      <c r="Z32" s="25" t="s">
        <v>10</v>
      </c>
      <c r="AA32" s="25" t="s">
        <v>10</v>
      </c>
      <c r="AB32" s="25" t="s">
        <v>10</v>
      </c>
      <c r="AC32" s="25" t="s">
        <v>10</v>
      </c>
      <c r="AD32" s="25" t="s">
        <v>10</v>
      </c>
      <c r="AE32" s="25" t="s">
        <v>10</v>
      </c>
      <c r="AF32" s="25" t="s">
        <v>10</v>
      </c>
      <c r="AG32" s="25" t="s">
        <v>10</v>
      </c>
      <c r="AH32" s="25" t="s">
        <v>10</v>
      </c>
      <c r="AI32" s="25" t="s">
        <v>10</v>
      </c>
      <c r="AJ32" s="31" t="s">
        <v>10</v>
      </c>
      <c r="AK32" s="31" t="s">
        <v>10</v>
      </c>
      <c r="AL32" s="31" t="s">
        <v>7</v>
      </c>
      <c r="AM32" s="31" t="s">
        <v>10</v>
      </c>
      <c r="AN32" s="31" t="s">
        <v>7</v>
      </c>
      <c r="AO32" s="31" t="s">
        <v>7</v>
      </c>
      <c r="AP32" s="31" t="s">
        <v>7</v>
      </c>
      <c r="AQ32" s="31" t="s">
        <v>7</v>
      </c>
      <c r="AR32" s="31" t="s">
        <v>7</v>
      </c>
      <c r="AS32" s="31" t="s">
        <v>7</v>
      </c>
      <c r="AT32" s="31" t="s">
        <v>7</v>
      </c>
      <c r="AU32" s="31" t="s">
        <v>10</v>
      </c>
      <c r="AV32" s="31" t="s">
        <v>7</v>
      </c>
      <c r="AW32" s="31" t="s">
        <v>10</v>
      </c>
      <c r="AX32" s="31" t="s">
        <v>10</v>
      </c>
      <c r="AY32" s="31" t="s">
        <v>10</v>
      </c>
      <c r="AZ32" s="31" t="s">
        <v>10</v>
      </c>
      <c r="BA32" s="50" t="s">
        <v>7</v>
      </c>
      <c r="BB32" s="50" t="s">
        <v>10</v>
      </c>
      <c r="BC32" s="50" t="s">
        <v>10</v>
      </c>
      <c r="BD32" s="50" t="s">
        <v>10</v>
      </c>
      <c r="BE32" s="57" t="s">
        <v>10</v>
      </c>
      <c r="BF32" s="57" t="s">
        <v>7</v>
      </c>
      <c r="BG32" s="57" t="s">
        <v>416</v>
      </c>
      <c r="BH32" s="57" t="s">
        <v>10</v>
      </c>
      <c r="BI32" s="57" t="s">
        <v>7</v>
      </c>
      <c r="BJ32" s="57" t="s">
        <v>10</v>
      </c>
      <c r="BK32" s="57" t="s">
        <v>10</v>
      </c>
    </row>
    <row r="33" spans="2:63" ht="72" customHeight="1" x14ac:dyDescent="0.25">
      <c r="B33" s="264">
        <v>29</v>
      </c>
      <c r="C33" s="265" t="s">
        <v>500</v>
      </c>
      <c r="D33" s="266">
        <v>192843</v>
      </c>
      <c r="E33" s="20" t="s">
        <v>782</v>
      </c>
      <c r="F33" s="267"/>
      <c r="G33" s="25" t="s">
        <v>7</v>
      </c>
      <c r="H33" s="25" t="s">
        <v>10</v>
      </c>
      <c r="I33" s="25" t="s">
        <v>10</v>
      </c>
      <c r="J33" s="25" t="s">
        <v>10</v>
      </c>
      <c r="K33" s="25" t="s">
        <v>7</v>
      </c>
      <c r="L33" s="25" t="s">
        <v>7</v>
      </c>
      <c r="M33" s="25" t="s">
        <v>7</v>
      </c>
      <c r="N33" s="25" t="s">
        <v>10</v>
      </c>
      <c r="O33" s="25" t="s">
        <v>7</v>
      </c>
      <c r="P33" s="25" t="s">
        <v>7</v>
      </c>
      <c r="Q33" s="25" t="s">
        <v>10</v>
      </c>
      <c r="R33" s="25" t="s">
        <v>10</v>
      </c>
      <c r="S33" s="25" t="s">
        <v>10</v>
      </c>
      <c r="T33" s="25" t="s">
        <v>10</v>
      </c>
      <c r="U33" s="25" t="s">
        <v>7</v>
      </c>
      <c r="V33" s="25" t="s">
        <v>10</v>
      </c>
      <c r="W33" s="25" t="s">
        <v>10</v>
      </c>
      <c r="X33" s="25" t="s">
        <v>10</v>
      </c>
      <c r="Y33" s="25" t="s">
        <v>7</v>
      </c>
      <c r="Z33" s="25" t="s">
        <v>10</v>
      </c>
      <c r="AA33" s="25" t="s">
        <v>10</v>
      </c>
      <c r="AB33" s="25" t="s">
        <v>10</v>
      </c>
      <c r="AC33" s="25" t="s">
        <v>10</v>
      </c>
      <c r="AD33" s="25" t="s">
        <v>10</v>
      </c>
      <c r="AE33" s="25" t="s">
        <v>10</v>
      </c>
      <c r="AF33" s="25" t="s">
        <v>10</v>
      </c>
      <c r="AG33" s="25" t="s">
        <v>10</v>
      </c>
      <c r="AH33" s="25" t="s">
        <v>10</v>
      </c>
      <c r="AI33" s="25" t="s">
        <v>10</v>
      </c>
      <c r="AJ33" s="30" t="s">
        <v>10</v>
      </c>
      <c r="AK33" s="30" t="s">
        <v>10</v>
      </c>
      <c r="AL33" s="30" t="s">
        <v>10</v>
      </c>
      <c r="AM33" s="30" t="s">
        <v>10</v>
      </c>
      <c r="AN33" s="30" t="s">
        <v>7</v>
      </c>
      <c r="AO33" s="30" t="s">
        <v>7</v>
      </c>
      <c r="AP33" s="30" t="s">
        <v>7</v>
      </c>
      <c r="AQ33" s="30" t="s">
        <v>7</v>
      </c>
      <c r="AR33" s="30" t="s">
        <v>7</v>
      </c>
      <c r="AS33" s="30" t="s">
        <v>7</v>
      </c>
      <c r="AT33" s="30" t="s">
        <v>7</v>
      </c>
      <c r="AU33" s="30" t="s">
        <v>7</v>
      </c>
      <c r="AV33" s="30" t="s">
        <v>7</v>
      </c>
      <c r="AW33" s="30" t="s">
        <v>10</v>
      </c>
      <c r="AX33" s="30" t="s">
        <v>7</v>
      </c>
      <c r="AY33" s="30" t="s">
        <v>10</v>
      </c>
      <c r="AZ33" s="30" t="s">
        <v>10</v>
      </c>
      <c r="BA33" s="49" t="s">
        <v>7</v>
      </c>
      <c r="BB33" s="49" t="s">
        <v>10</v>
      </c>
      <c r="BC33" s="49" t="s">
        <v>10</v>
      </c>
      <c r="BD33" s="49" t="s">
        <v>10</v>
      </c>
      <c r="BE33" s="57" t="s">
        <v>10</v>
      </c>
      <c r="BF33" s="57" t="s">
        <v>7</v>
      </c>
      <c r="BG33" s="57" t="s">
        <v>7</v>
      </c>
      <c r="BH33" s="57" t="s">
        <v>10</v>
      </c>
      <c r="BI33" s="57" t="s">
        <v>7</v>
      </c>
      <c r="BJ33" s="57" t="s">
        <v>10</v>
      </c>
      <c r="BK33" s="57" t="s">
        <v>7</v>
      </c>
    </row>
    <row r="34" spans="2:63" ht="72" customHeight="1" x14ac:dyDescent="0.25">
      <c r="B34" s="264">
        <v>30</v>
      </c>
      <c r="C34" s="265" t="s">
        <v>501</v>
      </c>
      <c r="D34" s="266">
        <v>181215</v>
      </c>
      <c r="E34" s="20" t="s">
        <v>783</v>
      </c>
      <c r="F34" s="206"/>
      <c r="G34" s="25" t="s">
        <v>7</v>
      </c>
      <c r="H34" s="25" t="s">
        <v>10</v>
      </c>
      <c r="I34" s="25" t="s">
        <v>10</v>
      </c>
      <c r="J34" s="25" t="s">
        <v>10</v>
      </c>
      <c r="K34" s="25" t="s">
        <v>7</v>
      </c>
      <c r="L34" s="25" t="s">
        <v>7</v>
      </c>
      <c r="M34" s="27" t="s">
        <v>10</v>
      </c>
      <c r="N34" s="27" t="s">
        <v>10</v>
      </c>
      <c r="O34" s="27" t="s">
        <v>10</v>
      </c>
      <c r="P34" s="27" t="s">
        <v>10</v>
      </c>
      <c r="Q34" s="27" t="s">
        <v>7</v>
      </c>
      <c r="R34" s="27" t="s">
        <v>10</v>
      </c>
      <c r="S34" s="27" t="s">
        <v>10</v>
      </c>
      <c r="T34" s="27" t="s">
        <v>10</v>
      </c>
      <c r="U34" s="27" t="s">
        <v>10</v>
      </c>
      <c r="V34" s="27" t="s">
        <v>10</v>
      </c>
      <c r="W34" s="27" t="s">
        <v>7</v>
      </c>
      <c r="X34" s="27" t="s">
        <v>7</v>
      </c>
      <c r="Y34" s="27" t="s">
        <v>10</v>
      </c>
      <c r="Z34" s="27" t="s">
        <v>10</v>
      </c>
      <c r="AA34" s="27" t="s">
        <v>7</v>
      </c>
      <c r="AB34" s="27" t="s">
        <v>10</v>
      </c>
      <c r="AC34" s="27" t="s">
        <v>10</v>
      </c>
      <c r="AD34" s="27" t="s">
        <v>10</v>
      </c>
      <c r="AE34" s="27" t="s">
        <v>10</v>
      </c>
      <c r="AF34" s="25" t="s">
        <v>10</v>
      </c>
      <c r="AG34" s="25" t="s">
        <v>10</v>
      </c>
      <c r="AH34" s="25" t="s">
        <v>7</v>
      </c>
      <c r="AI34" s="25" t="s">
        <v>10</v>
      </c>
      <c r="AJ34" s="31" t="s">
        <v>7</v>
      </c>
      <c r="AK34" s="30" t="s">
        <v>10</v>
      </c>
      <c r="AL34" s="30" t="s">
        <v>10</v>
      </c>
      <c r="AM34" s="30" t="s">
        <v>10</v>
      </c>
      <c r="AN34" s="31" t="s">
        <v>7</v>
      </c>
      <c r="AO34" s="31" t="s">
        <v>7</v>
      </c>
      <c r="AP34" s="31" t="s">
        <v>7</v>
      </c>
      <c r="AQ34" s="31" t="s">
        <v>7</v>
      </c>
      <c r="AR34" s="31" t="s">
        <v>7</v>
      </c>
      <c r="AS34" s="31" t="s">
        <v>7</v>
      </c>
      <c r="AT34" s="31" t="s">
        <v>7</v>
      </c>
      <c r="AU34" s="31" t="s">
        <v>7</v>
      </c>
      <c r="AV34" s="31" t="s">
        <v>7</v>
      </c>
      <c r="AW34" s="31" t="s">
        <v>10</v>
      </c>
      <c r="AX34" s="30" t="s">
        <v>10</v>
      </c>
      <c r="AY34" s="30" t="s">
        <v>10</v>
      </c>
      <c r="AZ34" s="30" t="s">
        <v>10</v>
      </c>
      <c r="BA34" s="50" t="s">
        <v>7</v>
      </c>
      <c r="BB34" s="50" t="s">
        <v>10</v>
      </c>
      <c r="BC34" s="50" t="s">
        <v>10</v>
      </c>
      <c r="BD34" s="50" t="s">
        <v>10</v>
      </c>
      <c r="BE34" s="57" t="s">
        <v>7</v>
      </c>
      <c r="BF34" s="57" t="s">
        <v>7</v>
      </c>
      <c r="BG34" s="57" t="s">
        <v>7</v>
      </c>
      <c r="BH34" s="57" t="s">
        <v>7</v>
      </c>
      <c r="BI34" s="57" t="s">
        <v>7</v>
      </c>
      <c r="BJ34" s="57" t="s">
        <v>10</v>
      </c>
      <c r="BK34" s="57" t="s">
        <v>10</v>
      </c>
    </row>
    <row r="35" spans="2:63" ht="72" customHeight="1" x14ac:dyDescent="0.25">
      <c r="B35" s="264">
        <v>31</v>
      </c>
      <c r="C35" s="265" t="s">
        <v>502</v>
      </c>
      <c r="D35" s="266">
        <v>180080</v>
      </c>
      <c r="E35" s="20" t="s">
        <v>784</v>
      </c>
      <c r="F35" s="206"/>
      <c r="G35" s="25" t="s">
        <v>7</v>
      </c>
      <c r="H35" s="25" t="s">
        <v>10</v>
      </c>
      <c r="I35" s="26" t="s">
        <v>10</v>
      </c>
      <c r="J35" s="26" t="s">
        <v>10</v>
      </c>
      <c r="K35" s="26" t="s">
        <v>7</v>
      </c>
      <c r="L35" s="26" t="s">
        <v>10</v>
      </c>
      <c r="M35" s="25" t="s">
        <v>7</v>
      </c>
      <c r="N35" s="25" t="s">
        <v>10</v>
      </c>
      <c r="O35" s="25" t="s">
        <v>7</v>
      </c>
      <c r="P35" s="25" t="s">
        <v>7</v>
      </c>
      <c r="Q35" s="25" t="s">
        <v>10</v>
      </c>
      <c r="R35" s="25" t="s">
        <v>10</v>
      </c>
      <c r="S35" s="25" t="s">
        <v>10</v>
      </c>
      <c r="T35" s="25" t="s">
        <v>10</v>
      </c>
      <c r="U35" s="25" t="s">
        <v>7</v>
      </c>
      <c r="V35" s="25" t="s">
        <v>10</v>
      </c>
      <c r="W35" s="25" t="s">
        <v>10</v>
      </c>
      <c r="X35" s="25" t="s">
        <v>10</v>
      </c>
      <c r="Y35" s="25" t="s">
        <v>7</v>
      </c>
      <c r="Z35" s="25" t="s">
        <v>10</v>
      </c>
      <c r="AA35" s="25" t="s">
        <v>10</v>
      </c>
      <c r="AB35" s="25" t="s">
        <v>10</v>
      </c>
      <c r="AC35" s="25" t="s">
        <v>10</v>
      </c>
      <c r="AD35" s="25" t="s">
        <v>10</v>
      </c>
      <c r="AE35" s="25" t="s">
        <v>10</v>
      </c>
      <c r="AF35" s="25" t="s">
        <v>10</v>
      </c>
      <c r="AG35" s="25" t="s">
        <v>10</v>
      </c>
      <c r="AH35" s="25" t="s">
        <v>10</v>
      </c>
      <c r="AI35" s="25" t="s">
        <v>10</v>
      </c>
      <c r="AJ35" s="30" t="s">
        <v>10</v>
      </c>
      <c r="AK35" s="30" t="s">
        <v>10</v>
      </c>
      <c r="AL35" s="30" t="s">
        <v>10</v>
      </c>
      <c r="AM35" s="30" t="s">
        <v>10</v>
      </c>
      <c r="AN35" s="30" t="s">
        <v>10</v>
      </c>
      <c r="AO35" s="30" t="s">
        <v>10</v>
      </c>
      <c r="AP35" s="31" t="s">
        <v>10</v>
      </c>
      <c r="AQ35" s="31" t="s">
        <v>10</v>
      </c>
      <c r="AR35" s="31" t="s">
        <v>7</v>
      </c>
      <c r="AS35" s="31" t="s">
        <v>7</v>
      </c>
      <c r="AT35" s="31" t="s">
        <v>7</v>
      </c>
      <c r="AU35" s="30" t="s">
        <v>10</v>
      </c>
      <c r="AV35" s="30" t="s">
        <v>10</v>
      </c>
      <c r="AW35" s="30" t="s">
        <v>10</v>
      </c>
      <c r="AX35" s="30" t="s">
        <v>10</v>
      </c>
      <c r="AY35" s="30" t="s">
        <v>10</v>
      </c>
      <c r="AZ35" s="30" t="s">
        <v>10</v>
      </c>
      <c r="BA35" s="49" t="s">
        <v>7</v>
      </c>
      <c r="BB35" s="49" t="s">
        <v>10</v>
      </c>
      <c r="BC35" s="49" t="s">
        <v>10</v>
      </c>
      <c r="BD35" s="49" t="s">
        <v>10</v>
      </c>
      <c r="BE35" s="57" t="s">
        <v>10</v>
      </c>
      <c r="BF35" s="57" t="s">
        <v>7</v>
      </c>
      <c r="BG35" s="57" t="s">
        <v>10</v>
      </c>
      <c r="BH35" s="57" t="s">
        <v>10</v>
      </c>
      <c r="BI35" s="57" t="s">
        <v>7</v>
      </c>
      <c r="BJ35" s="57" t="s">
        <v>10</v>
      </c>
      <c r="BK35" s="57" t="s">
        <v>10</v>
      </c>
    </row>
    <row r="36" spans="2:63" ht="72" customHeight="1" x14ac:dyDescent="0.25">
      <c r="B36" s="264">
        <v>32</v>
      </c>
      <c r="C36" s="265" t="s">
        <v>503</v>
      </c>
      <c r="D36" s="266">
        <v>157327</v>
      </c>
      <c r="E36" s="20" t="s">
        <v>785</v>
      </c>
      <c r="F36" s="206"/>
      <c r="G36" s="25" t="s">
        <v>7</v>
      </c>
      <c r="H36" s="25" t="s">
        <v>10</v>
      </c>
      <c r="I36" s="26" t="s">
        <v>10</v>
      </c>
      <c r="J36" s="26" t="s">
        <v>10</v>
      </c>
      <c r="K36" s="26" t="s">
        <v>7</v>
      </c>
      <c r="L36" s="26" t="s">
        <v>10</v>
      </c>
      <c r="M36" s="25" t="s">
        <v>7</v>
      </c>
      <c r="N36" s="25" t="s">
        <v>10</v>
      </c>
      <c r="O36" s="25" t="s">
        <v>7</v>
      </c>
      <c r="P36" s="25" t="s">
        <v>7</v>
      </c>
      <c r="Q36" s="25" t="s">
        <v>10</v>
      </c>
      <c r="R36" s="25" t="s">
        <v>10</v>
      </c>
      <c r="S36" s="25" t="s">
        <v>10</v>
      </c>
      <c r="T36" s="25" t="s">
        <v>10</v>
      </c>
      <c r="U36" s="25" t="s">
        <v>7</v>
      </c>
      <c r="V36" s="25" t="s">
        <v>10</v>
      </c>
      <c r="W36" s="25" t="s">
        <v>10</v>
      </c>
      <c r="X36" s="25" t="s">
        <v>10</v>
      </c>
      <c r="Y36" s="25" t="s">
        <v>7</v>
      </c>
      <c r="Z36" s="25" t="s">
        <v>10</v>
      </c>
      <c r="AA36" s="25" t="s">
        <v>10</v>
      </c>
      <c r="AB36" s="25" t="s">
        <v>10</v>
      </c>
      <c r="AC36" s="25" t="s">
        <v>10</v>
      </c>
      <c r="AD36" s="25" t="s">
        <v>10</v>
      </c>
      <c r="AE36" s="25" t="s">
        <v>10</v>
      </c>
      <c r="AF36" s="25" t="s">
        <v>10</v>
      </c>
      <c r="AG36" s="25" t="s">
        <v>10</v>
      </c>
      <c r="AH36" s="25" t="s">
        <v>10</v>
      </c>
      <c r="AI36" s="25" t="s">
        <v>10</v>
      </c>
      <c r="AJ36" s="30" t="s">
        <v>7</v>
      </c>
      <c r="AK36" s="30" t="s">
        <v>10</v>
      </c>
      <c r="AL36" s="30" t="s">
        <v>10</v>
      </c>
      <c r="AM36" s="30" t="s">
        <v>10</v>
      </c>
      <c r="AN36" s="30" t="s">
        <v>7</v>
      </c>
      <c r="AO36" s="30" t="s">
        <v>7</v>
      </c>
      <c r="AP36" s="31" t="s">
        <v>7</v>
      </c>
      <c r="AQ36" s="31" t="s">
        <v>7</v>
      </c>
      <c r="AR36" s="31" t="s">
        <v>7</v>
      </c>
      <c r="AS36" s="31" t="s">
        <v>7</v>
      </c>
      <c r="AT36" s="31" t="s">
        <v>7</v>
      </c>
      <c r="AU36" s="30" t="s">
        <v>7</v>
      </c>
      <c r="AV36" s="30" t="s">
        <v>7</v>
      </c>
      <c r="AW36" s="30" t="s">
        <v>10</v>
      </c>
      <c r="AX36" s="30" t="s">
        <v>10</v>
      </c>
      <c r="AY36" s="30" t="s">
        <v>10</v>
      </c>
      <c r="AZ36" s="30" t="s">
        <v>10</v>
      </c>
      <c r="BA36" s="49" t="s">
        <v>7</v>
      </c>
      <c r="BB36" s="49" t="s">
        <v>10</v>
      </c>
      <c r="BC36" s="49" t="s">
        <v>10</v>
      </c>
      <c r="BD36" s="49" t="s">
        <v>10</v>
      </c>
      <c r="BE36" s="57" t="s">
        <v>10</v>
      </c>
      <c r="BF36" s="57" t="s">
        <v>7</v>
      </c>
      <c r="BG36" s="57" t="s">
        <v>10</v>
      </c>
      <c r="BH36" s="57" t="s">
        <v>10</v>
      </c>
      <c r="BI36" s="57" t="s">
        <v>7</v>
      </c>
      <c r="BJ36" s="57" t="s">
        <v>10</v>
      </c>
      <c r="BK36" s="57" t="s">
        <v>7</v>
      </c>
    </row>
    <row r="37" spans="2:63" ht="72" customHeight="1" x14ac:dyDescent="0.25">
      <c r="B37" s="264">
        <v>33</v>
      </c>
      <c r="C37" s="265" t="s">
        <v>504</v>
      </c>
      <c r="D37" s="266">
        <v>152940</v>
      </c>
      <c r="E37" s="20" t="s">
        <v>786</v>
      </c>
      <c r="F37" s="206"/>
      <c r="G37" s="25" t="s">
        <v>7</v>
      </c>
      <c r="H37" s="25" t="s">
        <v>7</v>
      </c>
      <c r="I37" s="26" t="s">
        <v>10</v>
      </c>
      <c r="J37" s="26" t="s">
        <v>10</v>
      </c>
      <c r="K37" s="26" t="s">
        <v>7</v>
      </c>
      <c r="L37" s="26" t="s">
        <v>7</v>
      </c>
      <c r="M37" s="26" t="s">
        <v>7</v>
      </c>
      <c r="N37" s="26" t="s">
        <v>7</v>
      </c>
      <c r="O37" s="26" t="s">
        <v>7</v>
      </c>
      <c r="P37" s="26" t="s">
        <v>7</v>
      </c>
      <c r="Q37" s="26" t="s">
        <v>7</v>
      </c>
      <c r="R37" s="26" t="s">
        <v>10</v>
      </c>
      <c r="S37" s="26" t="s">
        <v>10</v>
      </c>
      <c r="T37" s="26" t="s">
        <v>10</v>
      </c>
      <c r="U37" s="26" t="s">
        <v>7</v>
      </c>
      <c r="V37" s="26" t="s">
        <v>7</v>
      </c>
      <c r="W37" s="26" t="s">
        <v>10</v>
      </c>
      <c r="X37" s="26" t="s">
        <v>10</v>
      </c>
      <c r="Y37" s="26" t="s">
        <v>7</v>
      </c>
      <c r="Z37" s="26" t="s">
        <v>7</v>
      </c>
      <c r="AA37" s="26" t="s">
        <v>10</v>
      </c>
      <c r="AB37" s="26" t="s">
        <v>10</v>
      </c>
      <c r="AC37" s="26" t="s">
        <v>10</v>
      </c>
      <c r="AD37" s="26" t="s">
        <v>10</v>
      </c>
      <c r="AE37" s="26" t="s">
        <v>10</v>
      </c>
      <c r="AF37" s="26" t="s">
        <v>10</v>
      </c>
      <c r="AG37" s="26" t="s">
        <v>10</v>
      </c>
      <c r="AH37" s="26" t="s">
        <v>10</v>
      </c>
      <c r="AI37" s="26" t="s">
        <v>10</v>
      </c>
      <c r="AJ37" s="30" t="s">
        <v>10</v>
      </c>
      <c r="AK37" s="31" t="s">
        <v>10</v>
      </c>
      <c r="AL37" s="31" t="s">
        <v>10</v>
      </c>
      <c r="AM37" s="31" t="s">
        <v>10</v>
      </c>
      <c r="AN37" s="31" t="s">
        <v>7</v>
      </c>
      <c r="AO37" s="31" t="s">
        <v>7</v>
      </c>
      <c r="AP37" s="31" t="s">
        <v>7</v>
      </c>
      <c r="AQ37" s="31" t="s">
        <v>7</v>
      </c>
      <c r="AR37" s="31" t="s">
        <v>7</v>
      </c>
      <c r="AS37" s="31" t="s">
        <v>7</v>
      </c>
      <c r="AT37" s="31" t="s">
        <v>7</v>
      </c>
      <c r="AU37" s="30" t="s">
        <v>10</v>
      </c>
      <c r="AV37" s="30" t="s">
        <v>7</v>
      </c>
      <c r="AW37" s="31" t="s">
        <v>10</v>
      </c>
      <c r="AX37" s="31" t="s">
        <v>10</v>
      </c>
      <c r="AY37" s="31" t="s">
        <v>10</v>
      </c>
      <c r="AZ37" s="31" t="s">
        <v>10</v>
      </c>
      <c r="BA37" s="49" t="s">
        <v>7</v>
      </c>
      <c r="BB37" s="49" t="s">
        <v>10</v>
      </c>
      <c r="BC37" s="49" t="s">
        <v>10</v>
      </c>
      <c r="BD37" s="49" t="s">
        <v>10</v>
      </c>
      <c r="BE37" s="57" t="s">
        <v>10</v>
      </c>
      <c r="BF37" s="57" t="s">
        <v>7</v>
      </c>
      <c r="BG37" s="57" t="s">
        <v>10</v>
      </c>
      <c r="BH37" s="57" t="s">
        <v>10</v>
      </c>
      <c r="BI37" s="57" t="s">
        <v>7</v>
      </c>
      <c r="BJ37" s="57" t="s">
        <v>10</v>
      </c>
      <c r="BK37" s="57" t="s">
        <v>10</v>
      </c>
    </row>
    <row r="38" spans="2:63" ht="72" customHeight="1" x14ac:dyDescent="0.25">
      <c r="B38" s="264">
        <v>34</v>
      </c>
      <c r="C38" s="265" t="s">
        <v>505</v>
      </c>
      <c r="D38" s="266">
        <v>137744</v>
      </c>
      <c r="E38" s="20" t="s">
        <v>787</v>
      </c>
      <c r="F38" s="206"/>
      <c r="G38" s="25" t="s">
        <v>7</v>
      </c>
      <c r="H38" s="25" t="s">
        <v>10</v>
      </c>
      <c r="I38" s="25" t="s">
        <v>7</v>
      </c>
      <c r="J38" s="25" t="s">
        <v>10</v>
      </c>
      <c r="K38" s="25" t="s">
        <v>7</v>
      </c>
      <c r="L38" s="25" t="s">
        <v>10</v>
      </c>
      <c r="M38" s="25" t="s">
        <v>10</v>
      </c>
      <c r="N38" s="25" t="s">
        <v>10</v>
      </c>
      <c r="O38" s="25" t="s">
        <v>10</v>
      </c>
      <c r="P38" s="25" t="s">
        <v>10</v>
      </c>
      <c r="Q38" s="25" t="s">
        <v>7</v>
      </c>
      <c r="R38" s="25" t="s">
        <v>10</v>
      </c>
      <c r="S38" s="25" t="s">
        <v>7</v>
      </c>
      <c r="T38" s="25" t="s">
        <v>10</v>
      </c>
      <c r="U38" s="25" t="s">
        <v>10</v>
      </c>
      <c r="V38" s="25" t="s">
        <v>10</v>
      </c>
      <c r="W38" s="25" t="s">
        <v>10</v>
      </c>
      <c r="X38" s="25" t="s">
        <v>10</v>
      </c>
      <c r="Y38" s="25" t="s">
        <v>10</v>
      </c>
      <c r="Z38" s="25" t="s">
        <v>10</v>
      </c>
      <c r="AA38" s="25" t="s">
        <v>10</v>
      </c>
      <c r="AB38" s="25" t="s">
        <v>10</v>
      </c>
      <c r="AC38" s="25" t="s">
        <v>10</v>
      </c>
      <c r="AD38" s="25" t="s">
        <v>10</v>
      </c>
      <c r="AE38" s="25" t="s">
        <v>10</v>
      </c>
      <c r="AF38" s="25" t="s">
        <v>10</v>
      </c>
      <c r="AG38" s="25" t="s">
        <v>10</v>
      </c>
      <c r="AH38" s="25" t="s">
        <v>10</v>
      </c>
      <c r="AI38" s="25" t="s">
        <v>10</v>
      </c>
      <c r="AJ38" s="31" t="s">
        <v>7</v>
      </c>
      <c r="AK38" s="30" t="s">
        <v>10</v>
      </c>
      <c r="AL38" s="30" t="s">
        <v>10</v>
      </c>
      <c r="AM38" s="30" t="s">
        <v>10</v>
      </c>
      <c r="AN38" s="31" t="s">
        <v>7</v>
      </c>
      <c r="AO38" s="31" t="s">
        <v>7</v>
      </c>
      <c r="AP38" s="31" t="s">
        <v>7</v>
      </c>
      <c r="AQ38" s="31" t="s">
        <v>7</v>
      </c>
      <c r="AR38" s="31" t="s">
        <v>7</v>
      </c>
      <c r="AS38" s="31" t="s">
        <v>7</v>
      </c>
      <c r="AT38" s="31" t="s">
        <v>7</v>
      </c>
      <c r="AU38" s="31" t="s">
        <v>7</v>
      </c>
      <c r="AV38" s="31" t="s">
        <v>7</v>
      </c>
      <c r="AW38" s="31" t="s">
        <v>10</v>
      </c>
      <c r="AX38" s="30" t="s">
        <v>7</v>
      </c>
      <c r="AY38" s="30" t="s">
        <v>10</v>
      </c>
      <c r="AZ38" s="30" t="s">
        <v>10</v>
      </c>
      <c r="BA38" s="50" t="s">
        <v>7</v>
      </c>
      <c r="BB38" s="50" t="s">
        <v>10</v>
      </c>
      <c r="BC38" s="50" t="s">
        <v>10</v>
      </c>
      <c r="BD38" s="50" t="s">
        <v>10</v>
      </c>
      <c r="BE38" s="57" t="s">
        <v>10</v>
      </c>
      <c r="BF38" s="57" t="s">
        <v>7</v>
      </c>
      <c r="BG38" s="57" t="s">
        <v>7</v>
      </c>
      <c r="BH38" s="57" t="s">
        <v>10</v>
      </c>
      <c r="BI38" s="57" t="s">
        <v>7</v>
      </c>
      <c r="BJ38" s="57" t="s">
        <v>10</v>
      </c>
      <c r="BK38" s="57" t="s">
        <v>7</v>
      </c>
    </row>
    <row r="39" spans="2:63" ht="72" customHeight="1" x14ac:dyDescent="0.25">
      <c r="B39" s="264">
        <v>35</v>
      </c>
      <c r="C39" s="265" t="s">
        <v>506</v>
      </c>
      <c r="D39" s="266">
        <v>135558</v>
      </c>
      <c r="E39" s="20" t="s">
        <v>788</v>
      </c>
      <c r="F39" s="206"/>
      <c r="G39" s="25" t="s">
        <v>7</v>
      </c>
      <c r="H39" s="25" t="s">
        <v>7</v>
      </c>
      <c r="I39" s="25" t="s">
        <v>10</v>
      </c>
      <c r="J39" s="25" t="s">
        <v>10</v>
      </c>
      <c r="K39" s="25" t="s">
        <v>7</v>
      </c>
      <c r="L39" s="25" t="s">
        <v>7</v>
      </c>
      <c r="M39" s="25" t="s">
        <v>7</v>
      </c>
      <c r="N39" s="25" t="s">
        <v>7</v>
      </c>
      <c r="O39" s="25" t="s">
        <v>7</v>
      </c>
      <c r="P39" s="25" t="s">
        <v>7</v>
      </c>
      <c r="Q39" s="25" t="s">
        <v>7</v>
      </c>
      <c r="R39" s="25" t="s">
        <v>10</v>
      </c>
      <c r="S39" s="25" t="s">
        <v>10</v>
      </c>
      <c r="T39" s="25" t="s">
        <v>10</v>
      </c>
      <c r="U39" s="25" t="s">
        <v>7</v>
      </c>
      <c r="V39" s="25" t="s">
        <v>7</v>
      </c>
      <c r="W39" s="25" t="s">
        <v>10</v>
      </c>
      <c r="X39" s="25" t="s">
        <v>10</v>
      </c>
      <c r="Y39" s="25" t="s">
        <v>7</v>
      </c>
      <c r="Z39" s="25" t="s">
        <v>7</v>
      </c>
      <c r="AA39" s="25" t="s">
        <v>10</v>
      </c>
      <c r="AB39" s="25" t="s">
        <v>10</v>
      </c>
      <c r="AC39" s="25" t="s">
        <v>10</v>
      </c>
      <c r="AD39" s="25" t="s">
        <v>10</v>
      </c>
      <c r="AE39" s="25" t="s">
        <v>10</v>
      </c>
      <c r="AF39" s="25" t="s">
        <v>10</v>
      </c>
      <c r="AG39" s="25" t="s">
        <v>10</v>
      </c>
      <c r="AH39" s="25" t="s">
        <v>10</v>
      </c>
      <c r="AI39" s="25" t="s">
        <v>10</v>
      </c>
      <c r="AJ39" s="30" t="s">
        <v>10</v>
      </c>
      <c r="AK39" s="30" t="s">
        <v>10</v>
      </c>
      <c r="AL39" s="30" t="s">
        <v>10</v>
      </c>
      <c r="AM39" s="30" t="s">
        <v>10</v>
      </c>
      <c r="AN39" s="30" t="s">
        <v>10</v>
      </c>
      <c r="AO39" s="30" t="s">
        <v>10</v>
      </c>
      <c r="AP39" s="30" t="s">
        <v>10</v>
      </c>
      <c r="AQ39" s="30" t="s">
        <v>10</v>
      </c>
      <c r="AR39" s="30" t="s">
        <v>10</v>
      </c>
      <c r="AS39" s="30" t="s">
        <v>7</v>
      </c>
      <c r="AT39" s="30" t="s">
        <v>10</v>
      </c>
      <c r="AU39" s="30" t="s">
        <v>10</v>
      </c>
      <c r="AV39" s="30" t="s">
        <v>10</v>
      </c>
      <c r="AW39" s="30" t="s">
        <v>10</v>
      </c>
      <c r="AX39" s="30" t="s">
        <v>10</v>
      </c>
      <c r="AY39" s="30" t="s">
        <v>10</v>
      </c>
      <c r="AZ39" s="30" t="s">
        <v>10</v>
      </c>
      <c r="BA39" s="50" t="s">
        <v>7</v>
      </c>
      <c r="BB39" s="50" t="s">
        <v>10</v>
      </c>
      <c r="BC39" s="50" t="s">
        <v>10</v>
      </c>
      <c r="BD39" s="50" t="s">
        <v>10</v>
      </c>
      <c r="BE39" s="57" t="s">
        <v>10</v>
      </c>
      <c r="BF39" s="57" t="s">
        <v>7</v>
      </c>
      <c r="BG39" s="57" t="s">
        <v>10</v>
      </c>
      <c r="BH39" s="57" t="s">
        <v>10</v>
      </c>
      <c r="BI39" s="57" t="s">
        <v>7</v>
      </c>
      <c r="BJ39" s="57" t="s">
        <v>10</v>
      </c>
      <c r="BK39" s="57" t="s">
        <v>7</v>
      </c>
    </row>
    <row r="40" spans="2:63" ht="72" customHeight="1" x14ac:dyDescent="0.25">
      <c r="B40" s="264">
        <v>36</v>
      </c>
      <c r="C40" s="265" t="s">
        <v>507</v>
      </c>
      <c r="D40" s="266">
        <v>99755</v>
      </c>
      <c r="E40" s="20" t="s">
        <v>789</v>
      </c>
      <c r="F40" s="206"/>
      <c r="G40" s="25" t="s">
        <v>7</v>
      </c>
      <c r="H40" s="25" t="s">
        <v>7</v>
      </c>
      <c r="I40" s="25" t="s">
        <v>10</v>
      </c>
      <c r="J40" s="25" t="s">
        <v>10</v>
      </c>
      <c r="K40" s="25" t="s">
        <v>7</v>
      </c>
      <c r="L40" s="25" t="s">
        <v>7</v>
      </c>
      <c r="M40" s="25" t="s">
        <v>7</v>
      </c>
      <c r="N40" s="25" t="s">
        <v>7</v>
      </c>
      <c r="O40" s="25" t="s">
        <v>7</v>
      </c>
      <c r="P40" s="25" t="s">
        <v>7</v>
      </c>
      <c r="Q40" s="25" t="s">
        <v>7</v>
      </c>
      <c r="R40" s="25" t="s">
        <v>10</v>
      </c>
      <c r="S40" s="25" t="s">
        <v>10</v>
      </c>
      <c r="T40" s="25" t="s">
        <v>10</v>
      </c>
      <c r="U40" s="25" t="s">
        <v>7</v>
      </c>
      <c r="V40" s="25" t="s">
        <v>7</v>
      </c>
      <c r="W40" s="25" t="s">
        <v>10</v>
      </c>
      <c r="X40" s="25" t="s">
        <v>10</v>
      </c>
      <c r="Y40" s="25" t="s">
        <v>7</v>
      </c>
      <c r="Z40" s="25" t="s">
        <v>7</v>
      </c>
      <c r="AA40" s="25" t="s">
        <v>10</v>
      </c>
      <c r="AB40" s="25" t="s">
        <v>7</v>
      </c>
      <c r="AC40" s="25" t="s">
        <v>10</v>
      </c>
      <c r="AD40" s="25" t="s">
        <v>10</v>
      </c>
      <c r="AE40" s="25" t="s">
        <v>10</v>
      </c>
      <c r="AF40" s="25" t="s">
        <v>10</v>
      </c>
      <c r="AG40" s="25" t="s">
        <v>10</v>
      </c>
      <c r="AH40" s="25" t="s">
        <v>10</v>
      </c>
      <c r="AI40" s="25" t="s">
        <v>10</v>
      </c>
      <c r="AJ40" s="30" t="s">
        <v>10</v>
      </c>
      <c r="AK40" s="30" t="s">
        <v>10</v>
      </c>
      <c r="AL40" s="30" t="s">
        <v>10</v>
      </c>
      <c r="AM40" s="30" t="s">
        <v>10</v>
      </c>
      <c r="AN40" s="30" t="s">
        <v>7</v>
      </c>
      <c r="AO40" s="30" t="s">
        <v>7</v>
      </c>
      <c r="AP40" s="30" t="s">
        <v>7</v>
      </c>
      <c r="AQ40" s="30" t="s">
        <v>7</v>
      </c>
      <c r="AR40" s="30" t="s">
        <v>7</v>
      </c>
      <c r="AS40" s="30" t="s">
        <v>7</v>
      </c>
      <c r="AT40" s="30" t="s">
        <v>7</v>
      </c>
      <c r="AU40" s="30" t="s">
        <v>10</v>
      </c>
      <c r="AV40" s="30" t="s">
        <v>7</v>
      </c>
      <c r="AW40" s="30" t="s">
        <v>10</v>
      </c>
      <c r="AX40" s="30" t="s">
        <v>10</v>
      </c>
      <c r="AY40" s="30" t="s">
        <v>10</v>
      </c>
      <c r="AZ40" s="30" t="s">
        <v>10</v>
      </c>
      <c r="BA40" s="50" t="s">
        <v>7</v>
      </c>
      <c r="BB40" s="50" t="s">
        <v>10</v>
      </c>
      <c r="BC40" s="50" t="s">
        <v>10</v>
      </c>
      <c r="BD40" s="50" t="s">
        <v>10</v>
      </c>
      <c r="BE40" s="57" t="s">
        <v>7</v>
      </c>
      <c r="BF40" s="57" t="s">
        <v>7</v>
      </c>
      <c r="BG40" s="57" t="s">
        <v>10</v>
      </c>
      <c r="BH40" s="57" t="s">
        <v>7</v>
      </c>
      <c r="BI40" s="57" t="s">
        <v>7</v>
      </c>
      <c r="BJ40" s="57" t="s">
        <v>10</v>
      </c>
      <c r="BK40" s="57" t="s">
        <v>10</v>
      </c>
    </row>
    <row r="41" spans="2:63" ht="72" customHeight="1" x14ac:dyDescent="0.25">
      <c r="B41" s="264">
        <v>37</v>
      </c>
      <c r="C41" s="265" t="s">
        <v>508</v>
      </c>
      <c r="D41" s="266">
        <v>96971</v>
      </c>
      <c r="E41" s="20" t="s">
        <v>790</v>
      </c>
      <c r="F41" s="268"/>
      <c r="G41" s="25" t="s">
        <v>7</v>
      </c>
      <c r="H41" s="25" t="s">
        <v>7</v>
      </c>
      <c r="I41" s="25" t="s">
        <v>7</v>
      </c>
      <c r="J41" s="25" t="s">
        <v>7</v>
      </c>
      <c r="K41" s="25" t="s">
        <v>7</v>
      </c>
      <c r="L41" s="25" t="s">
        <v>7</v>
      </c>
      <c r="M41" s="25" t="s">
        <v>7</v>
      </c>
      <c r="N41" s="25" t="s">
        <v>7</v>
      </c>
      <c r="O41" s="25" t="s">
        <v>7</v>
      </c>
      <c r="P41" s="25" t="s">
        <v>7</v>
      </c>
      <c r="Q41" s="25" t="s">
        <v>7</v>
      </c>
      <c r="R41" s="25" t="s">
        <v>7</v>
      </c>
      <c r="S41" s="25" t="s">
        <v>7</v>
      </c>
      <c r="T41" s="25" t="s">
        <v>10</v>
      </c>
      <c r="U41" s="25" t="s">
        <v>7</v>
      </c>
      <c r="V41" s="25" t="s">
        <v>7</v>
      </c>
      <c r="W41" s="25" t="s">
        <v>7</v>
      </c>
      <c r="X41" s="25" t="s">
        <v>7</v>
      </c>
      <c r="Y41" s="25" t="s">
        <v>7</v>
      </c>
      <c r="Z41" s="25" t="s">
        <v>7</v>
      </c>
      <c r="AA41" s="25" t="s">
        <v>10</v>
      </c>
      <c r="AB41" s="25" t="s">
        <v>7</v>
      </c>
      <c r="AC41" s="25" t="s">
        <v>7</v>
      </c>
      <c r="AD41" s="25" t="s">
        <v>10</v>
      </c>
      <c r="AE41" s="25" t="s">
        <v>10</v>
      </c>
      <c r="AF41" s="25" t="s">
        <v>7</v>
      </c>
      <c r="AG41" s="25" t="s">
        <v>7</v>
      </c>
      <c r="AH41" s="25" t="s">
        <v>7</v>
      </c>
      <c r="AI41" s="25" t="s">
        <v>7</v>
      </c>
      <c r="AJ41" s="30" t="s">
        <v>7</v>
      </c>
      <c r="AK41" s="30" t="s">
        <v>10</v>
      </c>
      <c r="AL41" s="30" t="s">
        <v>10</v>
      </c>
      <c r="AM41" s="30" t="s">
        <v>10</v>
      </c>
      <c r="AN41" s="31" t="s">
        <v>7</v>
      </c>
      <c r="AO41" s="31" t="s">
        <v>7</v>
      </c>
      <c r="AP41" s="31" t="s">
        <v>7</v>
      </c>
      <c r="AQ41" s="31" t="s">
        <v>7</v>
      </c>
      <c r="AR41" s="31" t="s">
        <v>7</v>
      </c>
      <c r="AS41" s="31" t="s">
        <v>7</v>
      </c>
      <c r="AT41" s="31" t="s">
        <v>7</v>
      </c>
      <c r="AU41" s="31" t="s">
        <v>7</v>
      </c>
      <c r="AV41" s="31" t="s">
        <v>7</v>
      </c>
      <c r="AW41" s="31" t="s">
        <v>10</v>
      </c>
      <c r="AX41" s="30" t="s">
        <v>7</v>
      </c>
      <c r="AY41" s="30" t="s">
        <v>10</v>
      </c>
      <c r="AZ41" s="30" t="s">
        <v>10</v>
      </c>
      <c r="BA41" s="50" t="s">
        <v>7</v>
      </c>
      <c r="BB41" s="50" t="s">
        <v>10</v>
      </c>
      <c r="BC41" s="50" t="s">
        <v>10</v>
      </c>
      <c r="BD41" s="50" t="s">
        <v>10</v>
      </c>
      <c r="BE41" s="57" t="s">
        <v>7</v>
      </c>
      <c r="BF41" s="57" t="s">
        <v>7</v>
      </c>
      <c r="BG41" s="57" t="s">
        <v>7</v>
      </c>
      <c r="BH41" s="57" t="s">
        <v>7</v>
      </c>
      <c r="BI41" s="57" t="s">
        <v>7</v>
      </c>
      <c r="BJ41" s="57" t="s">
        <v>10</v>
      </c>
      <c r="BK41" s="57" t="s">
        <v>10</v>
      </c>
    </row>
    <row r="42" spans="2:63" ht="72" customHeight="1" x14ac:dyDescent="0.25">
      <c r="B42" s="264">
        <v>38</v>
      </c>
      <c r="C42" s="265" t="s">
        <v>509</v>
      </c>
      <c r="D42" s="266">
        <v>86749</v>
      </c>
      <c r="E42" s="20" t="s">
        <v>791</v>
      </c>
      <c r="F42" s="206"/>
      <c r="G42" s="25" t="s">
        <v>7</v>
      </c>
      <c r="H42" s="25" t="s">
        <v>10</v>
      </c>
      <c r="I42" s="25" t="s">
        <v>10</v>
      </c>
      <c r="J42" s="25" t="s">
        <v>10</v>
      </c>
      <c r="K42" s="25" t="s">
        <v>7</v>
      </c>
      <c r="L42" s="25" t="s">
        <v>10</v>
      </c>
      <c r="M42" s="25" t="s">
        <v>7</v>
      </c>
      <c r="N42" s="25" t="s">
        <v>7</v>
      </c>
      <c r="O42" s="25" t="s">
        <v>7</v>
      </c>
      <c r="P42" s="25" t="s">
        <v>7</v>
      </c>
      <c r="Q42" s="25" t="s">
        <v>10</v>
      </c>
      <c r="R42" s="25" t="s">
        <v>10</v>
      </c>
      <c r="S42" s="25" t="s">
        <v>10</v>
      </c>
      <c r="T42" s="25" t="s">
        <v>10</v>
      </c>
      <c r="U42" s="25" t="s">
        <v>7</v>
      </c>
      <c r="V42" s="25" t="s">
        <v>10</v>
      </c>
      <c r="W42" s="25" t="s">
        <v>10</v>
      </c>
      <c r="X42" s="25" t="s">
        <v>10</v>
      </c>
      <c r="Y42" s="25" t="s">
        <v>7</v>
      </c>
      <c r="Z42" s="25" t="s">
        <v>10</v>
      </c>
      <c r="AA42" s="25" t="s">
        <v>10</v>
      </c>
      <c r="AB42" s="25" t="s">
        <v>7</v>
      </c>
      <c r="AC42" s="25" t="s">
        <v>10</v>
      </c>
      <c r="AD42" s="25" t="s">
        <v>10</v>
      </c>
      <c r="AE42" s="25" t="s">
        <v>10</v>
      </c>
      <c r="AF42" s="25" t="s">
        <v>7</v>
      </c>
      <c r="AG42" s="25" t="s">
        <v>10</v>
      </c>
      <c r="AH42" s="25" t="s">
        <v>10</v>
      </c>
      <c r="AI42" s="25" t="s">
        <v>10</v>
      </c>
      <c r="AJ42" s="30" t="s">
        <v>7</v>
      </c>
      <c r="AK42" s="30" t="s">
        <v>10</v>
      </c>
      <c r="AL42" s="30" t="s">
        <v>10</v>
      </c>
      <c r="AM42" s="30" t="s">
        <v>10</v>
      </c>
      <c r="AN42" s="31" t="s">
        <v>7</v>
      </c>
      <c r="AO42" s="31" t="s">
        <v>7</v>
      </c>
      <c r="AP42" s="31" t="s">
        <v>7</v>
      </c>
      <c r="AQ42" s="31" t="s">
        <v>7</v>
      </c>
      <c r="AR42" s="31" t="s">
        <v>7</v>
      </c>
      <c r="AS42" s="31" t="s">
        <v>7</v>
      </c>
      <c r="AT42" s="31" t="s">
        <v>7</v>
      </c>
      <c r="AU42" s="31" t="s">
        <v>7</v>
      </c>
      <c r="AV42" s="31" t="s">
        <v>7</v>
      </c>
      <c r="AW42" s="31" t="s">
        <v>10</v>
      </c>
      <c r="AX42" s="30" t="s">
        <v>10</v>
      </c>
      <c r="AY42" s="30" t="s">
        <v>10</v>
      </c>
      <c r="AZ42" s="30" t="s">
        <v>10</v>
      </c>
      <c r="BA42" s="50" t="s">
        <v>7</v>
      </c>
      <c r="BB42" s="50" t="s">
        <v>10</v>
      </c>
      <c r="BC42" s="50" t="s">
        <v>10</v>
      </c>
      <c r="BD42" s="50" t="s">
        <v>10</v>
      </c>
      <c r="BE42" s="57" t="s">
        <v>10</v>
      </c>
      <c r="BF42" s="57" t="s">
        <v>7</v>
      </c>
      <c r="BG42" s="57" t="s">
        <v>7</v>
      </c>
      <c r="BH42" s="57" t="s">
        <v>10</v>
      </c>
      <c r="BI42" s="57" t="s">
        <v>7</v>
      </c>
      <c r="BJ42" s="57" t="s">
        <v>7</v>
      </c>
      <c r="BK42" s="57" t="s">
        <v>10</v>
      </c>
    </row>
    <row r="43" spans="2:63" ht="72" customHeight="1" x14ac:dyDescent="0.25">
      <c r="B43" s="264">
        <v>39</v>
      </c>
      <c r="C43" s="265" t="s">
        <v>510</v>
      </c>
      <c r="D43" s="266">
        <v>78668</v>
      </c>
      <c r="E43" s="20" t="s">
        <v>790</v>
      </c>
      <c r="F43" s="268"/>
      <c r="G43" s="25" t="s">
        <v>7</v>
      </c>
      <c r="H43" s="25" t="s">
        <v>7</v>
      </c>
      <c r="I43" s="25" t="s">
        <v>7</v>
      </c>
      <c r="J43" s="25" t="s">
        <v>7</v>
      </c>
      <c r="K43" s="25" t="s">
        <v>7</v>
      </c>
      <c r="L43" s="25" t="s">
        <v>7</v>
      </c>
      <c r="M43" s="25" t="s">
        <v>7</v>
      </c>
      <c r="N43" s="25" t="s">
        <v>7</v>
      </c>
      <c r="O43" s="25" t="s">
        <v>7</v>
      </c>
      <c r="P43" s="25" t="s">
        <v>7</v>
      </c>
      <c r="Q43" s="25" t="s">
        <v>7</v>
      </c>
      <c r="R43" s="25" t="s">
        <v>7</v>
      </c>
      <c r="S43" s="25" t="s">
        <v>7</v>
      </c>
      <c r="T43" s="25" t="s">
        <v>10</v>
      </c>
      <c r="U43" s="25" t="s">
        <v>7</v>
      </c>
      <c r="V43" s="25" t="s">
        <v>7</v>
      </c>
      <c r="W43" s="25" t="s">
        <v>7</v>
      </c>
      <c r="X43" s="25" t="s">
        <v>7</v>
      </c>
      <c r="Y43" s="25" t="s">
        <v>7</v>
      </c>
      <c r="Z43" s="25" t="s">
        <v>7</v>
      </c>
      <c r="AA43" s="25" t="s">
        <v>10</v>
      </c>
      <c r="AB43" s="25" t="s">
        <v>7</v>
      </c>
      <c r="AC43" s="25" t="s">
        <v>7</v>
      </c>
      <c r="AD43" s="25" t="s">
        <v>10</v>
      </c>
      <c r="AE43" s="25" t="s">
        <v>10</v>
      </c>
      <c r="AF43" s="25" t="s">
        <v>7</v>
      </c>
      <c r="AG43" s="25" t="s">
        <v>7</v>
      </c>
      <c r="AH43" s="25" t="s">
        <v>7</v>
      </c>
      <c r="AI43" s="25" t="s">
        <v>7</v>
      </c>
      <c r="AJ43" s="30" t="s">
        <v>7</v>
      </c>
      <c r="AK43" s="30" t="s">
        <v>10</v>
      </c>
      <c r="AL43" s="30" t="s">
        <v>10</v>
      </c>
      <c r="AM43" s="30" t="s">
        <v>10</v>
      </c>
      <c r="AN43" s="31" t="s">
        <v>7</v>
      </c>
      <c r="AO43" s="31" t="s">
        <v>7</v>
      </c>
      <c r="AP43" s="31" t="s">
        <v>7</v>
      </c>
      <c r="AQ43" s="31" t="s">
        <v>7</v>
      </c>
      <c r="AR43" s="31" t="s">
        <v>7</v>
      </c>
      <c r="AS43" s="31" t="s">
        <v>7</v>
      </c>
      <c r="AT43" s="31" t="s">
        <v>7</v>
      </c>
      <c r="AU43" s="31" t="s">
        <v>7</v>
      </c>
      <c r="AV43" s="31" t="s">
        <v>7</v>
      </c>
      <c r="AW43" s="31" t="s">
        <v>10</v>
      </c>
      <c r="AX43" s="30" t="s">
        <v>7</v>
      </c>
      <c r="AY43" s="30" t="s">
        <v>10</v>
      </c>
      <c r="AZ43" s="30" t="s">
        <v>10</v>
      </c>
      <c r="BA43" s="50" t="s">
        <v>7</v>
      </c>
      <c r="BB43" s="50" t="s">
        <v>10</v>
      </c>
      <c r="BC43" s="50" t="s">
        <v>10</v>
      </c>
      <c r="BD43" s="50" t="s">
        <v>10</v>
      </c>
      <c r="BE43" s="57" t="s">
        <v>7</v>
      </c>
      <c r="BF43" s="57" t="s">
        <v>7</v>
      </c>
      <c r="BG43" s="57" t="s">
        <v>7</v>
      </c>
      <c r="BH43" s="57" t="s">
        <v>7</v>
      </c>
      <c r="BI43" s="57" t="s">
        <v>7</v>
      </c>
      <c r="BJ43" s="57" t="s">
        <v>10</v>
      </c>
      <c r="BK43" s="57" t="s">
        <v>10</v>
      </c>
    </row>
    <row r="44" spans="2:63" ht="72" customHeight="1" x14ac:dyDescent="0.25">
      <c r="B44" s="264">
        <v>40</v>
      </c>
      <c r="C44" s="265" t="s">
        <v>511</v>
      </c>
      <c r="D44" s="266">
        <v>65084</v>
      </c>
      <c r="E44" s="20" t="s">
        <v>797</v>
      </c>
      <c r="F44" s="206"/>
      <c r="G44" s="25" t="s">
        <v>7</v>
      </c>
      <c r="H44" s="25" t="s">
        <v>7</v>
      </c>
      <c r="I44" s="25" t="s">
        <v>10</v>
      </c>
      <c r="J44" s="25" t="s">
        <v>10</v>
      </c>
      <c r="K44" s="25" t="s">
        <v>7</v>
      </c>
      <c r="L44" s="25" t="s">
        <v>7</v>
      </c>
      <c r="M44" s="25" t="s">
        <v>7</v>
      </c>
      <c r="N44" s="25" t="s">
        <v>7</v>
      </c>
      <c r="O44" s="25" t="s">
        <v>7</v>
      </c>
      <c r="P44" s="25" t="s">
        <v>7</v>
      </c>
      <c r="Q44" s="25" t="s">
        <v>7</v>
      </c>
      <c r="R44" s="25" t="s">
        <v>10</v>
      </c>
      <c r="S44" s="25" t="s">
        <v>10</v>
      </c>
      <c r="T44" s="25" t="s">
        <v>10</v>
      </c>
      <c r="U44" s="25" t="s">
        <v>7</v>
      </c>
      <c r="V44" s="25" t="s">
        <v>7</v>
      </c>
      <c r="W44" s="25" t="s">
        <v>10</v>
      </c>
      <c r="X44" s="25" t="s">
        <v>10</v>
      </c>
      <c r="Y44" s="25" t="s">
        <v>7</v>
      </c>
      <c r="Z44" s="25" t="s">
        <v>7</v>
      </c>
      <c r="AA44" s="25" t="s">
        <v>7</v>
      </c>
      <c r="AB44" s="25" t="s">
        <v>10</v>
      </c>
      <c r="AC44" s="25" t="s">
        <v>10</v>
      </c>
      <c r="AD44" s="25" t="s">
        <v>10</v>
      </c>
      <c r="AE44" s="25" t="s">
        <v>10</v>
      </c>
      <c r="AF44" s="25" t="s">
        <v>10</v>
      </c>
      <c r="AG44" s="25" t="s">
        <v>10</v>
      </c>
      <c r="AH44" s="25" t="s">
        <v>10</v>
      </c>
      <c r="AI44" s="25" t="s">
        <v>10</v>
      </c>
      <c r="AJ44" s="30" t="s">
        <v>10</v>
      </c>
      <c r="AK44" s="30" t="s">
        <v>10</v>
      </c>
      <c r="AL44" s="30" t="s">
        <v>7</v>
      </c>
      <c r="AM44" s="30" t="s">
        <v>10</v>
      </c>
      <c r="AN44" s="30" t="s">
        <v>7</v>
      </c>
      <c r="AO44" s="30" t="s">
        <v>7</v>
      </c>
      <c r="AP44" s="30" t="s">
        <v>7</v>
      </c>
      <c r="AQ44" s="30" t="s">
        <v>7</v>
      </c>
      <c r="AR44" s="30" t="s">
        <v>7</v>
      </c>
      <c r="AS44" s="30" t="s">
        <v>7</v>
      </c>
      <c r="AT44" s="30" t="s">
        <v>7</v>
      </c>
      <c r="AU44" s="30" t="s">
        <v>10</v>
      </c>
      <c r="AV44" s="30" t="s">
        <v>7</v>
      </c>
      <c r="AW44" s="30" t="s">
        <v>10</v>
      </c>
      <c r="AX44" s="30" t="s">
        <v>10</v>
      </c>
      <c r="AY44" s="30" t="s">
        <v>10</v>
      </c>
      <c r="AZ44" s="30" t="s">
        <v>10</v>
      </c>
      <c r="BA44" s="50" t="s">
        <v>7</v>
      </c>
      <c r="BB44" s="50" t="s">
        <v>10</v>
      </c>
      <c r="BC44" s="50" t="s">
        <v>10</v>
      </c>
      <c r="BD44" s="50" t="s">
        <v>10</v>
      </c>
      <c r="BE44" s="57" t="s">
        <v>10</v>
      </c>
      <c r="BF44" s="57" t="s">
        <v>7</v>
      </c>
      <c r="BG44" s="57" t="s">
        <v>10</v>
      </c>
      <c r="BH44" s="57" t="s">
        <v>10</v>
      </c>
      <c r="BI44" s="57" t="s">
        <v>7</v>
      </c>
      <c r="BJ44" s="57" t="s">
        <v>10</v>
      </c>
      <c r="BK44" s="57" t="s">
        <v>10</v>
      </c>
    </row>
    <row r="45" spans="2:63" ht="72" customHeight="1" x14ac:dyDescent="0.25">
      <c r="B45" s="264">
        <v>41</v>
      </c>
      <c r="C45" s="265" t="s">
        <v>512</v>
      </c>
      <c r="D45" s="266">
        <v>64386</v>
      </c>
      <c r="E45" s="20" t="s">
        <v>798</v>
      </c>
      <c r="F45" s="206"/>
      <c r="G45" s="25" t="s">
        <v>7</v>
      </c>
      <c r="H45" s="25" t="s">
        <v>7</v>
      </c>
      <c r="I45" s="25" t="s">
        <v>10</v>
      </c>
      <c r="J45" s="25" t="s">
        <v>10</v>
      </c>
      <c r="K45" s="25" t="s">
        <v>7</v>
      </c>
      <c r="L45" s="25" t="s">
        <v>7</v>
      </c>
      <c r="M45" s="25" t="s">
        <v>7</v>
      </c>
      <c r="N45" s="25" t="s">
        <v>7</v>
      </c>
      <c r="O45" s="25" t="s">
        <v>7</v>
      </c>
      <c r="P45" s="25" t="s">
        <v>7</v>
      </c>
      <c r="Q45" s="25" t="s">
        <v>7</v>
      </c>
      <c r="R45" s="25" t="s">
        <v>10</v>
      </c>
      <c r="S45" s="25" t="s">
        <v>10</v>
      </c>
      <c r="T45" s="25" t="s">
        <v>10</v>
      </c>
      <c r="U45" s="25" t="s">
        <v>7</v>
      </c>
      <c r="V45" s="25" t="s">
        <v>7</v>
      </c>
      <c r="W45" s="25" t="s">
        <v>10</v>
      </c>
      <c r="X45" s="25" t="s">
        <v>10</v>
      </c>
      <c r="Y45" s="25" t="s">
        <v>7</v>
      </c>
      <c r="Z45" s="25" t="s">
        <v>10</v>
      </c>
      <c r="AA45" s="25" t="s">
        <v>10</v>
      </c>
      <c r="AB45" s="25" t="s">
        <v>7</v>
      </c>
      <c r="AC45" s="25" t="s">
        <v>7</v>
      </c>
      <c r="AD45" s="25" t="s">
        <v>10</v>
      </c>
      <c r="AE45" s="25" t="s">
        <v>10</v>
      </c>
      <c r="AF45" s="25" t="s">
        <v>10</v>
      </c>
      <c r="AG45" s="25" t="s">
        <v>10</v>
      </c>
      <c r="AH45" s="25" t="s">
        <v>10</v>
      </c>
      <c r="AI45" s="25" t="s">
        <v>10</v>
      </c>
      <c r="AJ45" s="30" t="s">
        <v>10</v>
      </c>
      <c r="AK45" s="30" t="s">
        <v>10</v>
      </c>
      <c r="AL45" s="30" t="s">
        <v>10</v>
      </c>
      <c r="AM45" s="30" t="s">
        <v>10</v>
      </c>
      <c r="AN45" s="30" t="s">
        <v>7</v>
      </c>
      <c r="AO45" s="30" t="s">
        <v>7</v>
      </c>
      <c r="AP45" s="30" t="s">
        <v>7</v>
      </c>
      <c r="AQ45" s="30" t="s">
        <v>7</v>
      </c>
      <c r="AR45" s="30" t="s">
        <v>7</v>
      </c>
      <c r="AS45" s="30" t="s">
        <v>7</v>
      </c>
      <c r="AT45" s="30" t="s">
        <v>7</v>
      </c>
      <c r="AU45" s="30" t="s">
        <v>10</v>
      </c>
      <c r="AV45" s="30" t="s">
        <v>7</v>
      </c>
      <c r="AW45" s="30" t="s">
        <v>10</v>
      </c>
      <c r="AX45" s="30" t="s">
        <v>10</v>
      </c>
      <c r="AY45" s="30" t="s">
        <v>10</v>
      </c>
      <c r="AZ45" s="30" t="s">
        <v>10</v>
      </c>
      <c r="BA45" s="50" t="s">
        <v>7</v>
      </c>
      <c r="BB45" s="50" t="s">
        <v>10</v>
      </c>
      <c r="BC45" s="50" t="s">
        <v>10</v>
      </c>
      <c r="BD45" s="50" t="s">
        <v>10</v>
      </c>
      <c r="BE45" s="57" t="s">
        <v>10</v>
      </c>
      <c r="BF45" s="57" t="s">
        <v>7</v>
      </c>
      <c r="BG45" s="57" t="s">
        <v>10</v>
      </c>
      <c r="BH45" s="57" t="s">
        <v>10</v>
      </c>
      <c r="BI45" s="57" t="s">
        <v>7</v>
      </c>
      <c r="BJ45" s="57" t="s">
        <v>10</v>
      </c>
      <c r="BK45" s="57" t="s">
        <v>7</v>
      </c>
    </row>
    <row r="46" spans="2:63" ht="72" customHeight="1" x14ac:dyDescent="0.25">
      <c r="B46" s="264">
        <v>42</v>
      </c>
      <c r="C46" s="265" t="s">
        <v>513</v>
      </c>
      <c r="D46" s="266">
        <v>62808</v>
      </c>
      <c r="E46" s="20" t="s">
        <v>513</v>
      </c>
      <c r="F46" s="206"/>
      <c r="G46" s="25" t="s">
        <v>7</v>
      </c>
      <c r="H46" s="25" t="s">
        <v>7</v>
      </c>
      <c r="I46" s="25" t="s">
        <v>7</v>
      </c>
      <c r="J46" s="25" t="s">
        <v>7</v>
      </c>
      <c r="K46" s="25" t="s">
        <v>7</v>
      </c>
      <c r="L46" s="25" t="s">
        <v>7</v>
      </c>
      <c r="M46" s="25" t="s">
        <v>7</v>
      </c>
      <c r="N46" s="25" t="s">
        <v>7</v>
      </c>
      <c r="O46" s="25" t="s">
        <v>7</v>
      </c>
      <c r="P46" s="25" t="s">
        <v>7</v>
      </c>
      <c r="Q46" s="25" t="s">
        <v>7</v>
      </c>
      <c r="R46" s="25" t="s">
        <v>7</v>
      </c>
      <c r="S46" s="25" t="s">
        <v>7</v>
      </c>
      <c r="T46" s="25" t="s">
        <v>10</v>
      </c>
      <c r="U46" s="25" t="s">
        <v>7</v>
      </c>
      <c r="V46" s="25" t="s">
        <v>7</v>
      </c>
      <c r="W46" s="25" t="s">
        <v>7</v>
      </c>
      <c r="X46" s="25" t="s">
        <v>7</v>
      </c>
      <c r="Y46" s="25" t="s">
        <v>7</v>
      </c>
      <c r="Z46" s="25" t="s">
        <v>7</v>
      </c>
      <c r="AA46" s="25" t="s">
        <v>10</v>
      </c>
      <c r="AB46" s="25" t="s">
        <v>10</v>
      </c>
      <c r="AC46" s="25" t="s">
        <v>10</v>
      </c>
      <c r="AD46" s="25" t="s">
        <v>10</v>
      </c>
      <c r="AE46" s="25" t="s">
        <v>10</v>
      </c>
      <c r="AF46" s="25" t="s">
        <v>10</v>
      </c>
      <c r="AG46" s="25" t="s">
        <v>10</v>
      </c>
      <c r="AH46" s="25" t="s">
        <v>10</v>
      </c>
      <c r="AI46" s="25" t="s">
        <v>10</v>
      </c>
      <c r="AJ46" s="30" t="s">
        <v>10</v>
      </c>
      <c r="AK46" s="30" t="s">
        <v>10</v>
      </c>
      <c r="AL46" s="30" t="s">
        <v>10</v>
      </c>
      <c r="AM46" s="30" t="s">
        <v>10</v>
      </c>
      <c r="AN46" s="31" t="s">
        <v>7</v>
      </c>
      <c r="AO46" s="31" t="s">
        <v>7</v>
      </c>
      <c r="AP46" s="31" t="s">
        <v>7</v>
      </c>
      <c r="AQ46" s="31" t="s">
        <v>7</v>
      </c>
      <c r="AR46" s="31" t="s">
        <v>7</v>
      </c>
      <c r="AS46" s="31" t="s">
        <v>7</v>
      </c>
      <c r="AT46" s="31" t="s">
        <v>7</v>
      </c>
      <c r="AU46" s="31" t="s">
        <v>10</v>
      </c>
      <c r="AV46" s="31" t="s">
        <v>7</v>
      </c>
      <c r="AW46" s="31" t="s">
        <v>10</v>
      </c>
      <c r="AX46" s="30" t="s">
        <v>10</v>
      </c>
      <c r="AY46" s="30" t="s">
        <v>10</v>
      </c>
      <c r="AZ46" s="30" t="s">
        <v>10</v>
      </c>
      <c r="BA46" s="50" t="s">
        <v>7</v>
      </c>
      <c r="BB46" s="50" t="s">
        <v>10</v>
      </c>
      <c r="BC46" s="50" t="s">
        <v>10</v>
      </c>
      <c r="BD46" s="50" t="s">
        <v>10</v>
      </c>
      <c r="BE46" s="57" t="s">
        <v>10</v>
      </c>
      <c r="BF46" s="57" t="s">
        <v>7</v>
      </c>
      <c r="BG46" s="57" t="s">
        <v>10</v>
      </c>
      <c r="BH46" s="57" t="s">
        <v>10</v>
      </c>
      <c r="BI46" s="57" t="s">
        <v>7</v>
      </c>
      <c r="BJ46" s="57" t="s">
        <v>10</v>
      </c>
      <c r="BK46" s="57" t="s">
        <v>10</v>
      </c>
    </row>
    <row r="47" spans="2:63" ht="72" customHeight="1" x14ac:dyDescent="0.25">
      <c r="B47" s="264">
        <v>43</v>
      </c>
      <c r="C47" s="265" t="s">
        <v>514</v>
      </c>
      <c r="D47" s="266">
        <v>54478</v>
      </c>
      <c r="E47" s="20" t="s">
        <v>514</v>
      </c>
      <c r="F47" s="268"/>
      <c r="G47" s="25" t="s">
        <v>7</v>
      </c>
      <c r="H47" s="25" t="s">
        <v>7</v>
      </c>
      <c r="I47" s="25" t="s">
        <v>10</v>
      </c>
      <c r="J47" s="25" t="s">
        <v>10</v>
      </c>
      <c r="K47" s="25" t="s">
        <v>7</v>
      </c>
      <c r="L47" s="25" t="s">
        <v>7</v>
      </c>
      <c r="M47" s="25" t="s">
        <v>7</v>
      </c>
      <c r="N47" s="25" t="s">
        <v>10</v>
      </c>
      <c r="O47" s="25" t="s">
        <v>7</v>
      </c>
      <c r="P47" s="25" t="s">
        <v>7</v>
      </c>
      <c r="Q47" s="25" t="s">
        <v>10</v>
      </c>
      <c r="R47" s="25" t="s">
        <v>10</v>
      </c>
      <c r="S47" s="25" t="s">
        <v>10</v>
      </c>
      <c r="T47" s="25" t="s">
        <v>10</v>
      </c>
      <c r="U47" s="25" t="s">
        <v>7</v>
      </c>
      <c r="V47" s="25" t="s">
        <v>10</v>
      </c>
      <c r="W47" s="25" t="s">
        <v>10</v>
      </c>
      <c r="X47" s="25" t="s">
        <v>10</v>
      </c>
      <c r="Y47" s="25" t="s">
        <v>7</v>
      </c>
      <c r="Z47" s="25" t="s">
        <v>10</v>
      </c>
      <c r="AA47" s="25" t="s">
        <v>10</v>
      </c>
      <c r="AB47" s="25" t="s">
        <v>10</v>
      </c>
      <c r="AC47" s="25" t="s">
        <v>10</v>
      </c>
      <c r="AD47" s="25" t="s">
        <v>10</v>
      </c>
      <c r="AE47" s="25" t="s">
        <v>10</v>
      </c>
      <c r="AF47" s="25" t="s">
        <v>10</v>
      </c>
      <c r="AG47" s="25" t="s">
        <v>10</v>
      </c>
      <c r="AH47" s="25" t="s">
        <v>10</v>
      </c>
      <c r="AI47" s="25" t="s">
        <v>10</v>
      </c>
      <c r="AJ47" s="30" t="s">
        <v>10</v>
      </c>
      <c r="AK47" s="30" t="s">
        <v>10</v>
      </c>
      <c r="AL47" s="30" t="s">
        <v>10</v>
      </c>
      <c r="AM47" s="30" t="s">
        <v>10</v>
      </c>
      <c r="AN47" s="31" t="s">
        <v>7</v>
      </c>
      <c r="AO47" s="31" t="s">
        <v>7</v>
      </c>
      <c r="AP47" s="31" t="s">
        <v>7</v>
      </c>
      <c r="AQ47" s="31" t="s">
        <v>7</v>
      </c>
      <c r="AR47" s="31" t="s">
        <v>7</v>
      </c>
      <c r="AS47" s="31" t="s">
        <v>7</v>
      </c>
      <c r="AT47" s="31" t="s">
        <v>7</v>
      </c>
      <c r="AU47" s="31" t="s">
        <v>7</v>
      </c>
      <c r="AV47" s="31" t="s">
        <v>7</v>
      </c>
      <c r="AW47" s="31" t="s">
        <v>10</v>
      </c>
      <c r="AX47" s="30" t="s">
        <v>10</v>
      </c>
      <c r="AY47" s="30" t="s">
        <v>10</v>
      </c>
      <c r="AZ47" s="30" t="s">
        <v>10</v>
      </c>
      <c r="BA47" s="50" t="s">
        <v>7</v>
      </c>
      <c r="BB47" s="50" t="s">
        <v>10</v>
      </c>
      <c r="BC47" s="50" t="s">
        <v>10</v>
      </c>
      <c r="BD47" s="50" t="s">
        <v>10</v>
      </c>
      <c r="BE47" s="57" t="s">
        <v>10</v>
      </c>
      <c r="BF47" s="57" t="s">
        <v>7</v>
      </c>
      <c r="BG47" s="57" t="s">
        <v>10</v>
      </c>
      <c r="BH47" s="57" t="s">
        <v>10</v>
      </c>
      <c r="BI47" s="57" t="s">
        <v>7</v>
      </c>
      <c r="BJ47" s="57" t="s">
        <v>10</v>
      </c>
      <c r="BK47" s="57" t="s">
        <v>10</v>
      </c>
    </row>
    <row r="48" spans="2:63" ht="72" customHeight="1" x14ac:dyDescent="0.25">
      <c r="B48" s="264">
        <v>44</v>
      </c>
      <c r="C48" s="265" t="s">
        <v>327</v>
      </c>
      <c r="D48" s="266">
        <v>45905</v>
      </c>
      <c r="E48" s="20" t="s">
        <v>782</v>
      </c>
      <c r="F48" s="206"/>
      <c r="G48" s="25" t="s">
        <v>7</v>
      </c>
      <c r="H48" s="25" t="s">
        <v>7</v>
      </c>
      <c r="I48" s="25" t="s">
        <v>7</v>
      </c>
      <c r="J48" s="25" t="s">
        <v>7</v>
      </c>
      <c r="K48" s="25" t="s">
        <v>7</v>
      </c>
      <c r="L48" s="25" t="s">
        <v>7</v>
      </c>
      <c r="M48" s="25" t="s">
        <v>7</v>
      </c>
      <c r="N48" s="25" t="s">
        <v>7</v>
      </c>
      <c r="O48" s="25" t="s">
        <v>7</v>
      </c>
      <c r="P48" s="25" t="s">
        <v>7</v>
      </c>
      <c r="Q48" s="25" t="s">
        <v>7</v>
      </c>
      <c r="R48" s="25" t="s">
        <v>7</v>
      </c>
      <c r="S48" s="25" t="s">
        <v>7</v>
      </c>
      <c r="T48" s="25" t="s">
        <v>10</v>
      </c>
      <c r="U48" s="25" t="s">
        <v>7</v>
      </c>
      <c r="V48" s="25" t="s">
        <v>7</v>
      </c>
      <c r="W48" s="25" t="s">
        <v>7</v>
      </c>
      <c r="X48" s="25" t="s">
        <v>7</v>
      </c>
      <c r="Y48" s="25" t="s">
        <v>7</v>
      </c>
      <c r="Z48" s="25" t="s">
        <v>7</v>
      </c>
      <c r="AA48" s="25" t="s">
        <v>10</v>
      </c>
      <c r="AB48" s="25" t="s">
        <v>7</v>
      </c>
      <c r="AC48" s="25" t="s">
        <v>7</v>
      </c>
      <c r="AD48" s="25" t="s">
        <v>10</v>
      </c>
      <c r="AE48" s="25" t="s">
        <v>10</v>
      </c>
      <c r="AF48" s="25" t="s">
        <v>10</v>
      </c>
      <c r="AG48" s="25" t="s">
        <v>10</v>
      </c>
      <c r="AH48" s="25" t="s">
        <v>10</v>
      </c>
      <c r="AI48" s="25" t="s">
        <v>10</v>
      </c>
      <c r="AJ48" s="30" t="s">
        <v>10</v>
      </c>
      <c r="AK48" s="30" t="s">
        <v>10</v>
      </c>
      <c r="AL48" s="30" t="s">
        <v>10</v>
      </c>
      <c r="AM48" s="30" t="s">
        <v>10</v>
      </c>
      <c r="AN48" s="31" t="s">
        <v>7</v>
      </c>
      <c r="AO48" s="31" t="s">
        <v>7</v>
      </c>
      <c r="AP48" s="31" t="s">
        <v>7</v>
      </c>
      <c r="AQ48" s="31" t="s">
        <v>7</v>
      </c>
      <c r="AR48" s="31" t="s">
        <v>7</v>
      </c>
      <c r="AS48" s="31" t="s">
        <v>7</v>
      </c>
      <c r="AT48" s="31" t="s">
        <v>7</v>
      </c>
      <c r="AU48" s="31" t="s">
        <v>7</v>
      </c>
      <c r="AV48" s="31" t="s">
        <v>7</v>
      </c>
      <c r="AW48" s="31" t="s">
        <v>10</v>
      </c>
      <c r="AX48" s="30" t="s">
        <v>10</v>
      </c>
      <c r="AY48" s="30" t="s">
        <v>10</v>
      </c>
      <c r="AZ48" s="30" t="s">
        <v>10</v>
      </c>
      <c r="BA48" s="50" t="s">
        <v>7</v>
      </c>
      <c r="BB48" s="50" t="s">
        <v>10</v>
      </c>
      <c r="BC48" s="50" t="s">
        <v>10</v>
      </c>
      <c r="BD48" s="50" t="s">
        <v>10</v>
      </c>
      <c r="BE48" s="57" t="s">
        <v>10</v>
      </c>
      <c r="BF48" s="57" t="s">
        <v>7</v>
      </c>
      <c r="BG48" s="57" t="s">
        <v>10</v>
      </c>
      <c r="BH48" s="57" t="s">
        <v>10</v>
      </c>
      <c r="BI48" s="57" t="s">
        <v>7</v>
      </c>
      <c r="BJ48" s="57" t="s">
        <v>10</v>
      </c>
      <c r="BK48" s="57" t="s">
        <v>7</v>
      </c>
    </row>
    <row r="49" spans="1:283" ht="72" customHeight="1" x14ac:dyDescent="0.25">
      <c r="B49" s="264">
        <v>45</v>
      </c>
      <c r="C49" s="265" t="s">
        <v>515</v>
      </c>
      <c r="D49" s="266">
        <v>43539</v>
      </c>
      <c r="E49" s="20" t="s">
        <v>799</v>
      </c>
      <c r="F49" s="206"/>
      <c r="G49" s="25" t="s">
        <v>7</v>
      </c>
      <c r="H49" s="25" t="s">
        <v>7</v>
      </c>
      <c r="I49" s="25" t="s">
        <v>10</v>
      </c>
      <c r="J49" s="25" t="s">
        <v>10</v>
      </c>
      <c r="K49" s="25" t="s">
        <v>7</v>
      </c>
      <c r="L49" s="25" t="s">
        <v>7</v>
      </c>
      <c r="M49" s="25" t="s">
        <v>10</v>
      </c>
      <c r="N49" s="25" t="s">
        <v>10</v>
      </c>
      <c r="O49" s="25" t="s">
        <v>10</v>
      </c>
      <c r="P49" s="25" t="s">
        <v>10</v>
      </c>
      <c r="Q49" s="25" t="s">
        <v>10</v>
      </c>
      <c r="R49" s="25" t="s">
        <v>10</v>
      </c>
      <c r="S49" s="25" t="s">
        <v>10</v>
      </c>
      <c r="T49" s="25" t="s">
        <v>10</v>
      </c>
      <c r="U49" s="25" t="s">
        <v>10</v>
      </c>
      <c r="V49" s="25" t="s">
        <v>10</v>
      </c>
      <c r="W49" s="25" t="s">
        <v>10</v>
      </c>
      <c r="X49" s="25" t="s">
        <v>10</v>
      </c>
      <c r="Y49" s="25" t="s">
        <v>10</v>
      </c>
      <c r="Z49" s="25" t="s">
        <v>10</v>
      </c>
      <c r="AA49" s="25" t="s">
        <v>10</v>
      </c>
      <c r="AB49" s="25" t="s">
        <v>10</v>
      </c>
      <c r="AC49" s="25" t="s">
        <v>10</v>
      </c>
      <c r="AD49" s="25" t="s">
        <v>10</v>
      </c>
      <c r="AE49" s="25" t="s">
        <v>10</v>
      </c>
      <c r="AF49" s="25" t="s">
        <v>10</v>
      </c>
      <c r="AG49" s="25" t="s">
        <v>10</v>
      </c>
      <c r="AH49" s="25" t="s">
        <v>10</v>
      </c>
      <c r="AI49" s="25" t="s">
        <v>10</v>
      </c>
      <c r="AJ49" s="30" t="s">
        <v>10</v>
      </c>
      <c r="AK49" s="30" t="s">
        <v>10</v>
      </c>
      <c r="AL49" s="30" t="s">
        <v>10</v>
      </c>
      <c r="AM49" s="30" t="s">
        <v>10</v>
      </c>
      <c r="AN49" s="30" t="s">
        <v>10</v>
      </c>
      <c r="AO49" s="30" t="s">
        <v>10</v>
      </c>
      <c r="AP49" s="30" t="s">
        <v>10</v>
      </c>
      <c r="AQ49" s="30" t="s">
        <v>10</v>
      </c>
      <c r="AR49" s="30" t="s">
        <v>10</v>
      </c>
      <c r="AS49" s="30" t="s">
        <v>7</v>
      </c>
      <c r="AT49" s="30" t="s">
        <v>10</v>
      </c>
      <c r="AU49" s="30" t="s">
        <v>10</v>
      </c>
      <c r="AV49" s="30" t="s">
        <v>10</v>
      </c>
      <c r="AW49" s="30" t="s">
        <v>10</v>
      </c>
      <c r="AX49" s="30" t="s">
        <v>10</v>
      </c>
      <c r="AY49" s="30" t="s">
        <v>10</v>
      </c>
      <c r="AZ49" s="30" t="s">
        <v>10</v>
      </c>
      <c r="BA49" s="50" t="s">
        <v>7</v>
      </c>
      <c r="BB49" s="50" t="s">
        <v>10</v>
      </c>
      <c r="BC49" s="50" t="s">
        <v>10</v>
      </c>
      <c r="BD49" s="50" t="s">
        <v>10</v>
      </c>
      <c r="BE49" s="57" t="s">
        <v>10</v>
      </c>
      <c r="BF49" s="57" t="s">
        <v>7</v>
      </c>
      <c r="BG49" s="57" t="s">
        <v>10</v>
      </c>
      <c r="BH49" s="57" t="s">
        <v>10</v>
      </c>
      <c r="BI49" s="57" t="s">
        <v>10</v>
      </c>
      <c r="BJ49" s="57" t="s">
        <v>10</v>
      </c>
      <c r="BK49" s="57" t="s">
        <v>10</v>
      </c>
    </row>
    <row r="50" spans="1:283" ht="72" customHeight="1" x14ac:dyDescent="0.25">
      <c r="B50" s="264">
        <v>46</v>
      </c>
      <c r="C50" s="265" t="s">
        <v>516</v>
      </c>
      <c r="D50" s="266">
        <v>39752</v>
      </c>
      <c r="E50" s="20" t="s">
        <v>800</v>
      </c>
      <c r="F50" s="206"/>
      <c r="G50" s="25" t="s">
        <v>7</v>
      </c>
      <c r="H50" s="25" t="s">
        <v>7</v>
      </c>
      <c r="I50" s="25" t="s">
        <v>10</v>
      </c>
      <c r="J50" s="25" t="s">
        <v>10</v>
      </c>
      <c r="K50" s="25" t="s">
        <v>7</v>
      </c>
      <c r="L50" s="25" t="s">
        <v>7</v>
      </c>
      <c r="M50" s="25" t="s">
        <v>10</v>
      </c>
      <c r="N50" s="25" t="s">
        <v>10</v>
      </c>
      <c r="O50" s="25" t="s">
        <v>10</v>
      </c>
      <c r="P50" s="25" t="s">
        <v>10</v>
      </c>
      <c r="Q50" s="25" t="s">
        <v>10</v>
      </c>
      <c r="R50" s="25" t="s">
        <v>10</v>
      </c>
      <c r="S50" s="25" t="s">
        <v>10</v>
      </c>
      <c r="T50" s="25" t="s">
        <v>10</v>
      </c>
      <c r="U50" s="25" t="s">
        <v>10</v>
      </c>
      <c r="V50" s="25" t="s">
        <v>10</v>
      </c>
      <c r="W50" s="25" t="s">
        <v>10</v>
      </c>
      <c r="X50" s="25" t="s">
        <v>10</v>
      </c>
      <c r="Y50" s="25" t="s">
        <v>10</v>
      </c>
      <c r="Z50" s="25" t="s">
        <v>10</v>
      </c>
      <c r="AA50" s="25" t="s">
        <v>10</v>
      </c>
      <c r="AB50" s="25" t="s">
        <v>10</v>
      </c>
      <c r="AC50" s="25" t="s">
        <v>10</v>
      </c>
      <c r="AD50" s="25" t="s">
        <v>10</v>
      </c>
      <c r="AE50" s="25" t="s">
        <v>10</v>
      </c>
      <c r="AF50" s="25" t="s">
        <v>10</v>
      </c>
      <c r="AG50" s="25" t="s">
        <v>10</v>
      </c>
      <c r="AH50" s="25" t="s">
        <v>10</v>
      </c>
      <c r="AI50" s="25" t="s">
        <v>10</v>
      </c>
      <c r="AJ50" s="30" t="s">
        <v>10</v>
      </c>
      <c r="AK50" s="30" t="s">
        <v>10</v>
      </c>
      <c r="AL50" s="30" t="s">
        <v>10</v>
      </c>
      <c r="AM50" s="30" t="s">
        <v>10</v>
      </c>
      <c r="AN50" s="31" t="s">
        <v>7</v>
      </c>
      <c r="AO50" s="31" t="s">
        <v>7</v>
      </c>
      <c r="AP50" s="31" t="s">
        <v>7</v>
      </c>
      <c r="AQ50" s="31" t="s">
        <v>7</v>
      </c>
      <c r="AR50" s="31" t="s">
        <v>7</v>
      </c>
      <c r="AS50" s="31" t="s">
        <v>7</v>
      </c>
      <c r="AT50" s="31" t="s">
        <v>7</v>
      </c>
      <c r="AU50" s="31" t="s">
        <v>7</v>
      </c>
      <c r="AV50" s="31" t="s">
        <v>7</v>
      </c>
      <c r="AW50" s="31" t="s">
        <v>10</v>
      </c>
      <c r="AX50" s="30" t="s">
        <v>10</v>
      </c>
      <c r="AY50" s="30" t="s">
        <v>10</v>
      </c>
      <c r="AZ50" s="30" t="s">
        <v>10</v>
      </c>
      <c r="BA50" s="50" t="s">
        <v>10</v>
      </c>
      <c r="BB50" s="50" t="s">
        <v>10</v>
      </c>
      <c r="BC50" s="50" t="s">
        <v>10</v>
      </c>
      <c r="BD50" s="50" t="s">
        <v>10</v>
      </c>
      <c r="BE50" s="57" t="s">
        <v>10</v>
      </c>
      <c r="BF50" s="57" t="s">
        <v>7</v>
      </c>
      <c r="BG50" s="57" t="s">
        <v>7</v>
      </c>
      <c r="BH50" s="57" t="s">
        <v>10</v>
      </c>
      <c r="BI50" s="57" t="s">
        <v>10</v>
      </c>
      <c r="BJ50" s="57" t="s">
        <v>10</v>
      </c>
      <c r="BK50" s="57" t="s">
        <v>10</v>
      </c>
    </row>
    <row r="51" spans="1:283" ht="72" customHeight="1" x14ac:dyDescent="0.25">
      <c r="B51" s="264">
        <v>47</v>
      </c>
      <c r="C51" s="265" t="s">
        <v>517</v>
      </c>
      <c r="D51" s="266">
        <v>30573</v>
      </c>
      <c r="E51" s="20" t="s">
        <v>801</v>
      </c>
      <c r="F51" s="267"/>
      <c r="G51" s="25" t="s">
        <v>7</v>
      </c>
      <c r="H51" s="25" t="s">
        <v>10</v>
      </c>
      <c r="I51" s="25" t="s">
        <v>10</v>
      </c>
      <c r="J51" s="25" t="s">
        <v>10</v>
      </c>
      <c r="K51" s="25" t="s">
        <v>7</v>
      </c>
      <c r="L51" s="25" t="s">
        <v>10</v>
      </c>
      <c r="M51" s="25" t="s">
        <v>10</v>
      </c>
      <c r="N51" s="25" t="s">
        <v>10</v>
      </c>
      <c r="O51" s="25" t="s">
        <v>10</v>
      </c>
      <c r="P51" s="25" t="s">
        <v>10</v>
      </c>
      <c r="Q51" s="25" t="s">
        <v>10</v>
      </c>
      <c r="R51" s="25" t="s">
        <v>10</v>
      </c>
      <c r="S51" s="25" t="s">
        <v>10</v>
      </c>
      <c r="T51" s="25" t="s">
        <v>10</v>
      </c>
      <c r="U51" s="25" t="s">
        <v>10</v>
      </c>
      <c r="V51" s="25" t="s">
        <v>10</v>
      </c>
      <c r="W51" s="25" t="s">
        <v>10</v>
      </c>
      <c r="X51" s="25" t="s">
        <v>10</v>
      </c>
      <c r="Y51" s="25" t="s">
        <v>10</v>
      </c>
      <c r="Z51" s="25" t="s">
        <v>10</v>
      </c>
      <c r="AA51" s="25" t="s">
        <v>10</v>
      </c>
      <c r="AB51" s="25" t="s">
        <v>10</v>
      </c>
      <c r="AC51" s="25" t="s">
        <v>10</v>
      </c>
      <c r="AD51" s="25" t="s">
        <v>10</v>
      </c>
      <c r="AE51" s="25" t="s">
        <v>10</v>
      </c>
      <c r="AF51" s="25" t="s">
        <v>10</v>
      </c>
      <c r="AG51" s="25" t="s">
        <v>10</v>
      </c>
      <c r="AH51" s="25" t="s">
        <v>10</v>
      </c>
      <c r="AI51" s="25" t="s">
        <v>10</v>
      </c>
      <c r="AJ51" s="30" t="s">
        <v>10</v>
      </c>
      <c r="AK51" s="30" t="s">
        <v>10</v>
      </c>
      <c r="AL51" s="30" t="s">
        <v>10</v>
      </c>
      <c r="AM51" s="30" t="s">
        <v>10</v>
      </c>
      <c r="AN51" s="31" t="s">
        <v>7</v>
      </c>
      <c r="AO51" s="31" t="s">
        <v>7</v>
      </c>
      <c r="AP51" s="31" t="s">
        <v>7</v>
      </c>
      <c r="AQ51" s="31" t="s">
        <v>7</v>
      </c>
      <c r="AR51" s="31" t="s">
        <v>7</v>
      </c>
      <c r="AS51" s="31" t="s">
        <v>7</v>
      </c>
      <c r="AT51" s="31" t="s">
        <v>7</v>
      </c>
      <c r="AU51" s="31" t="s">
        <v>7</v>
      </c>
      <c r="AV51" s="31" t="s">
        <v>7</v>
      </c>
      <c r="AW51" s="31" t="s">
        <v>10</v>
      </c>
      <c r="AX51" s="30" t="s">
        <v>7</v>
      </c>
      <c r="AY51" s="30" t="s">
        <v>10</v>
      </c>
      <c r="AZ51" s="30" t="s">
        <v>10</v>
      </c>
      <c r="BA51" s="50" t="s">
        <v>7</v>
      </c>
      <c r="BB51" s="50" t="s">
        <v>10</v>
      </c>
      <c r="BC51" s="50" t="s">
        <v>10</v>
      </c>
      <c r="BD51" s="50" t="s">
        <v>10</v>
      </c>
      <c r="BE51" s="57" t="s">
        <v>7</v>
      </c>
      <c r="BF51" s="57" t="s">
        <v>7</v>
      </c>
      <c r="BG51" s="57" t="s">
        <v>7</v>
      </c>
      <c r="BH51" s="57" t="s">
        <v>7</v>
      </c>
      <c r="BI51" s="57" t="s">
        <v>7</v>
      </c>
      <c r="BJ51" s="57" t="s">
        <v>10</v>
      </c>
      <c r="BK51" s="57" t="s">
        <v>10</v>
      </c>
    </row>
    <row r="52" spans="1:283" ht="72" customHeight="1" x14ac:dyDescent="0.25">
      <c r="B52" s="264">
        <v>48</v>
      </c>
      <c r="C52" s="265" t="s">
        <v>518</v>
      </c>
      <c r="D52" s="266">
        <v>28393</v>
      </c>
      <c r="E52" s="20" t="s">
        <v>795</v>
      </c>
      <c r="F52" s="16"/>
      <c r="G52" s="439"/>
      <c r="H52" s="439"/>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1"/>
      <c r="AK52" s="440"/>
      <c r="AL52" s="440"/>
      <c r="AM52" s="440"/>
      <c r="AN52" s="440"/>
      <c r="AO52" s="440"/>
      <c r="AP52" s="440"/>
      <c r="AQ52" s="440"/>
      <c r="AR52" s="440"/>
      <c r="AS52" s="440"/>
      <c r="AT52" s="440"/>
      <c r="AU52" s="441"/>
      <c r="AV52" s="441"/>
      <c r="AW52" s="440"/>
      <c r="AX52" s="440"/>
      <c r="AY52" s="440"/>
      <c r="AZ52" s="440"/>
      <c r="BA52" s="441"/>
      <c r="BB52" s="441"/>
      <c r="BC52" s="441"/>
      <c r="BD52" s="441"/>
      <c r="BE52" s="441"/>
      <c r="BF52" s="441"/>
      <c r="BG52" s="441"/>
      <c r="BH52" s="441"/>
      <c r="BI52" s="441"/>
      <c r="BJ52" s="441"/>
      <c r="BK52" s="441"/>
    </row>
    <row r="53" spans="1:283" ht="72" customHeight="1" x14ac:dyDescent="0.25">
      <c r="B53" s="264">
        <v>49</v>
      </c>
      <c r="C53" s="265" t="s">
        <v>519</v>
      </c>
      <c r="D53" s="266">
        <v>27812</v>
      </c>
      <c r="E53" s="20" t="s">
        <v>802</v>
      </c>
      <c r="F53" s="206"/>
      <c r="G53" s="25" t="s">
        <v>7</v>
      </c>
      <c r="H53" s="25" t="s">
        <v>7</v>
      </c>
      <c r="I53" s="25" t="s">
        <v>10</v>
      </c>
      <c r="J53" s="25" t="s">
        <v>10</v>
      </c>
      <c r="K53" s="25" t="s">
        <v>7</v>
      </c>
      <c r="L53" s="25" t="s">
        <v>7</v>
      </c>
      <c r="M53" s="25" t="s">
        <v>7</v>
      </c>
      <c r="N53" s="25" t="s">
        <v>10</v>
      </c>
      <c r="O53" s="25" t="s">
        <v>7</v>
      </c>
      <c r="P53" s="25" t="s">
        <v>7</v>
      </c>
      <c r="Q53" s="25" t="s">
        <v>7</v>
      </c>
      <c r="R53" s="25" t="s">
        <v>10</v>
      </c>
      <c r="S53" s="25" t="s">
        <v>10</v>
      </c>
      <c r="T53" s="25" t="s">
        <v>10</v>
      </c>
      <c r="U53" s="25" t="s">
        <v>10</v>
      </c>
      <c r="V53" s="25" t="s">
        <v>10</v>
      </c>
      <c r="W53" s="25" t="s">
        <v>10</v>
      </c>
      <c r="X53" s="25" t="s">
        <v>10</v>
      </c>
      <c r="Y53" s="25" t="s">
        <v>7</v>
      </c>
      <c r="Z53" s="25" t="s">
        <v>7</v>
      </c>
      <c r="AA53" s="25" t="s">
        <v>10</v>
      </c>
      <c r="AB53" s="25" t="s">
        <v>10</v>
      </c>
      <c r="AC53" s="25" t="s">
        <v>10</v>
      </c>
      <c r="AD53" s="25" t="s">
        <v>10</v>
      </c>
      <c r="AE53" s="25" t="s">
        <v>10</v>
      </c>
      <c r="AF53" s="25" t="s">
        <v>10</v>
      </c>
      <c r="AG53" s="25" t="s">
        <v>10</v>
      </c>
      <c r="AH53" s="25" t="s">
        <v>10</v>
      </c>
      <c r="AI53" s="25" t="s">
        <v>10</v>
      </c>
      <c r="AJ53" s="30" t="s">
        <v>10</v>
      </c>
      <c r="AK53" s="30" t="s">
        <v>10</v>
      </c>
      <c r="AL53" s="30" t="s">
        <v>10</v>
      </c>
      <c r="AM53" s="30" t="s">
        <v>10</v>
      </c>
      <c r="AN53" s="31" t="s">
        <v>7</v>
      </c>
      <c r="AO53" s="31" t="s">
        <v>7</v>
      </c>
      <c r="AP53" s="31" t="s">
        <v>7</v>
      </c>
      <c r="AQ53" s="31" t="s">
        <v>7</v>
      </c>
      <c r="AR53" s="31" t="s">
        <v>7</v>
      </c>
      <c r="AS53" s="31" t="s">
        <v>7</v>
      </c>
      <c r="AT53" s="31" t="s">
        <v>7</v>
      </c>
      <c r="AU53" s="31" t="s">
        <v>10</v>
      </c>
      <c r="AV53" s="31" t="s">
        <v>7</v>
      </c>
      <c r="AW53" s="31" t="s">
        <v>10</v>
      </c>
      <c r="AX53" s="30" t="s">
        <v>7</v>
      </c>
      <c r="AY53" s="30" t="s">
        <v>10</v>
      </c>
      <c r="AZ53" s="30" t="s">
        <v>10</v>
      </c>
      <c r="BA53" s="50" t="s">
        <v>7</v>
      </c>
      <c r="BB53" s="50" t="s">
        <v>10</v>
      </c>
      <c r="BC53" s="50" t="s">
        <v>10</v>
      </c>
      <c r="BD53" s="50" t="s">
        <v>10</v>
      </c>
      <c r="BE53" s="57" t="s">
        <v>10</v>
      </c>
      <c r="BF53" s="57" t="s">
        <v>7</v>
      </c>
      <c r="BG53" s="57" t="s">
        <v>7</v>
      </c>
      <c r="BH53" s="57" t="s">
        <v>10</v>
      </c>
      <c r="BI53" s="57" t="s">
        <v>7</v>
      </c>
      <c r="BJ53" s="57" t="s">
        <v>10</v>
      </c>
      <c r="BK53" s="57" t="s">
        <v>10</v>
      </c>
    </row>
    <row r="54" spans="1:283" ht="72" customHeight="1" x14ac:dyDescent="0.25">
      <c r="B54" s="264">
        <v>50</v>
      </c>
      <c r="C54" s="265" t="s">
        <v>520</v>
      </c>
      <c r="D54" s="266">
        <v>21547</v>
      </c>
      <c r="E54" s="20" t="s">
        <v>790</v>
      </c>
      <c r="F54" s="268"/>
      <c r="G54" s="25" t="s">
        <v>7</v>
      </c>
      <c r="H54" s="25" t="s">
        <v>7</v>
      </c>
      <c r="I54" s="25" t="s">
        <v>7</v>
      </c>
      <c r="J54" s="25" t="s">
        <v>7</v>
      </c>
      <c r="K54" s="25" t="s">
        <v>7</v>
      </c>
      <c r="L54" s="25" t="s">
        <v>7</v>
      </c>
      <c r="M54" s="25" t="s">
        <v>7</v>
      </c>
      <c r="N54" s="25" t="s">
        <v>7</v>
      </c>
      <c r="O54" s="25" t="s">
        <v>7</v>
      </c>
      <c r="P54" s="25" t="s">
        <v>7</v>
      </c>
      <c r="Q54" s="25" t="s">
        <v>7</v>
      </c>
      <c r="R54" s="25" t="s">
        <v>7</v>
      </c>
      <c r="S54" s="25" t="s">
        <v>7</v>
      </c>
      <c r="T54" s="25" t="s">
        <v>10</v>
      </c>
      <c r="U54" s="25" t="s">
        <v>7</v>
      </c>
      <c r="V54" s="25" t="s">
        <v>7</v>
      </c>
      <c r="W54" s="25" t="s">
        <v>7</v>
      </c>
      <c r="X54" s="25" t="s">
        <v>7</v>
      </c>
      <c r="Y54" s="25" t="s">
        <v>7</v>
      </c>
      <c r="Z54" s="25" t="s">
        <v>7</v>
      </c>
      <c r="AA54" s="25" t="s">
        <v>10</v>
      </c>
      <c r="AB54" s="25" t="s">
        <v>7</v>
      </c>
      <c r="AC54" s="25" t="s">
        <v>7</v>
      </c>
      <c r="AD54" s="25" t="s">
        <v>10</v>
      </c>
      <c r="AE54" s="25" t="s">
        <v>10</v>
      </c>
      <c r="AF54" s="25" t="s">
        <v>7</v>
      </c>
      <c r="AG54" s="25" t="s">
        <v>7</v>
      </c>
      <c r="AH54" s="25" t="s">
        <v>7</v>
      </c>
      <c r="AI54" s="25" t="s">
        <v>7</v>
      </c>
      <c r="AJ54" s="30" t="s">
        <v>7</v>
      </c>
      <c r="AK54" s="30" t="s">
        <v>10</v>
      </c>
      <c r="AL54" s="30" t="s">
        <v>10</v>
      </c>
      <c r="AM54" s="30" t="s">
        <v>10</v>
      </c>
      <c r="AN54" s="31" t="s">
        <v>7</v>
      </c>
      <c r="AO54" s="31" t="s">
        <v>7</v>
      </c>
      <c r="AP54" s="31" t="s">
        <v>7</v>
      </c>
      <c r="AQ54" s="31" t="s">
        <v>7</v>
      </c>
      <c r="AR54" s="31" t="s">
        <v>7</v>
      </c>
      <c r="AS54" s="31" t="s">
        <v>7</v>
      </c>
      <c r="AT54" s="31" t="s">
        <v>7</v>
      </c>
      <c r="AU54" s="31" t="s">
        <v>7</v>
      </c>
      <c r="AV54" s="31" t="s">
        <v>7</v>
      </c>
      <c r="AW54" s="31" t="s">
        <v>10</v>
      </c>
      <c r="AX54" s="30" t="s">
        <v>7</v>
      </c>
      <c r="AY54" s="30" t="s">
        <v>10</v>
      </c>
      <c r="AZ54" s="30" t="s">
        <v>10</v>
      </c>
      <c r="BA54" s="50" t="s">
        <v>7</v>
      </c>
      <c r="BB54" s="50" t="s">
        <v>10</v>
      </c>
      <c r="BC54" s="50" t="s">
        <v>10</v>
      </c>
      <c r="BD54" s="50" t="s">
        <v>10</v>
      </c>
      <c r="BE54" s="57" t="s">
        <v>7</v>
      </c>
      <c r="BF54" s="57" t="s">
        <v>7</v>
      </c>
      <c r="BG54" s="57" t="s">
        <v>7</v>
      </c>
      <c r="BH54" s="57" t="s">
        <v>7</v>
      </c>
      <c r="BI54" s="57" t="s">
        <v>7</v>
      </c>
      <c r="BJ54" s="57" t="s">
        <v>10</v>
      </c>
      <c r="BK54" s="57" t="s">
        <v>10</v>
      </c>
    </row>
    <row r="55" spans="1:283" ht="72" customHeight="1" x14ac:dyDescent="0.25">
      <c r="B55" s="264">
        <v>51</v>
      </c>
      <c r="C55" s="265" t="s">
        <v>521</v>
      </c>
      <c r="D55" s="266">
        <v>18807</v>
      </c>
      <c r="E55" s="20" t="s">
        <v>805</v>
      </c>
      <c r="F55" s="206"/>
      <c r="G55" s="25" t="s">
        <v>7</v>
      </c>
      <c r="H55" s="25" t="s">
        <v>7</v>
      </c>
      <c r="I55" s="25" t="s">
        <v>10</v>
      </c>
      <c r="J55" s="25" t="s">
        <v>10</v>
      </c>
      <c r="K55" s="25" t="s">
        <v>7</v>
      </c>
      <c r="L55" s="25" t="s">
        <v>7</v>
      </c>
      <c r="M55" s="25" t="s">
        <v>7</v>
      </c>
      <c r="N55" s="25" t="s">
        <v>7</v>
      </c>
      <c r="O55" s="25" t="s">
        <v>7</v>
      </c>
      <c r="P55" s="25" t="s">
        <v>7</v>
      </c>
      <c r="Q55" s="25" t="s">
        <v>7</v>
      </c>
      <c r="R55" s="25" t="s">
        <v>10</v>
      </c>
      <c r="S55" s="25" t="s">
        <v>10</v>
      </c>
      <c r="T55" s="25" t="s">
        <v>10</v>
      </c>
      <c r="U55" s="25" t="s">
        <v>7</v>
      </c>
      <c r="V55" s="25" t="s">
        <v>7</v>
      </c>
      <c r="W55" s="25" t="s">
        <v>10</v>
      </c>
      <c r="X55" s="25" t="s">
        <v>10</v>
      </c>
      <c r="Y55" s="25" t="s">
        <v>7</v>
      </c>
      <c r="Z55" s="25" t="s">
        <v>7</v>
      </c>
      <c r="AA55" s="25" t="s">
        <v>10</v>
      </c>
      <c r="AB55" s="25" t="s">
        <v>10</v>
      </c>
      <c r="AC55" s="25" t="s">
        <v>10</v>
      </c>
      <c r="AD55" s="25" t="s">
        <v>10</v>
      </c>
      <c r="AE55" s="25" t="s">
        <v>10</v>
      </c>
      <c r="AF55" s="25" t="s">
        <v>10</v>
      </c>
      <c r="AG55" s="25" t="s">
        <v>10</v>
      </c>
      <c r="AH55" s="25" t="s">
        <v>10</v>
      </c>
      <c r="AI55" s="25" t="s">
        <v>10</v>
      </c>
      <c r="AJ55" s="30" t="s">
        <v>7</v>
      </c>
      <c r="AK55" s="30" t="s">
        <v>10</v>
      </c>
      <c r="AL55" s="30" t="s">
        <v>10</v>
      </c>
      <c r="AM55" s="30" t="s">
        <v>10</v>
      </c>
      <c r="AN55" s="31" t="s">
        <v>7</v>
      </c>
      <c r="AO55" s="31" t="s">
        <v>7</v>
      </c>
      <c r="AP55" s="31" t="s">
        <v>7</v>
      </c>
      <c r="AQ55" s="31" t="s">
        <v>7</v>
      </c>
      <c r="AR55" s="31" t="s">
        <v>7</v>
      </c>
      <c r="AS55" s="31" t="s">
        <v>7</v>
      </c>
      <c r="AT55" s="31" t="s">
        <v>7</v>
      </c>
      <c r="AU55" s="31" t="s">
        <v>7</v>
      </c>
      <c r="AV55" s="31" t="s">
        <v>7</v>
      </c>
      <c r="AW55" s="31" t="s">
        <v>10</v>
      </c>
      <c r="AX55" s="30" t="s">
        <v>10</v>
      </c>
      <c r="AY55" s="30" t="s">
        <v>10</v>
      </c>
      <c r="AZ55" s="30" t="s">
        <v>10</v>
      </c>
      <c r="BA55" s="50" t="s">
        <v>7</v>
      </c>
      <c r="BB55" s="50" t="s">
        <v>10</v>
      </c>
      <c r="BC55" s="50" t="s">
        <v>10</v>
      </c>
      <c r="BD55" s="50" t="s">
        <v>10</v>
      </c>
      <c r="BE55" s="57" t="s">
        <v>7</v>
      </c>
      <c r="BF55" s="57" t="s">
        <v>7</v>
      </c>
      <c r="BG55" s="57" t="s">
        <v>7</v>
      </c>
      <c r="BH55" s="57" t="s">
        <v>7</v>
      </c>
      <c r="BI55" s="57" t="s">
        <v>7</v>
      </c>
      <c r="BJ55" s="57" t="s">
        <v>7</v>
      </c>
      <c r="BK55" s="57" t="s">
        <v>7</v>
      </c>
    </row>
    <row r="56" spans="1:283" s="22" customFormat="1" ht="72" customHeight="1" x14ac:dyDescent="0.25">
      <c r="A56" s="198"/>
      <c r="B56" s="264">
        <v>52</v>
      </c>
      <c r="C56" s="265" t="s">
        <v>522</v>
      </c>
      <c r="D56" s="266">
        <v>18039</v>
      </c>
      <c r="E56" s="20" t="s">
        <v>804</v>
      </c>
      <c r="F56" s="206"/>
      <c r="G56" s="25" t="s">
        <v>7</v>
      </c>
      <c r="H56" s="25" t="s">
        <v>7</v>
      </c>
      <c r="I56" s="25" t="s">
        <v>10</v>
      </c>
      <c r="J56" s="25" t="s">
        <v>10</v>
      </c>
      <c r="K56" s="25" t="s">
        <v>7</v>
      </c>
      <c r="L56" s="25" t="s">
        <v>7</v>
      </c>
      <c r="M56" s="25" t="s">
        <v>10</v>
      </c>
      <c r="N56" s="25" t="s">
        <v>10</v>
      </c>
      <c r="O56" s="25" t="s">
        <v>10</v>
      </c>
      <c r="P56" s="25" t="s">
        <v>10</v>
      </c>
      <c r="Q56" s="25" t="s">
        <v>10</v>
      </c>
      <c r="R56" s="25" t="s">
        <v>10</v>
      </c>
      <c r="S56" s="25" t="s">
        <v>10</v>
      </c>
      <c r="T56" s="25" t="s">
        <v>10</v>
      </c>
      <c r="U56" s="25" t="s">
        <v>10</v>
      </c>
      <c r="V56" s="25" t="s">
        <v>10</v>
      </c>
      <c r="W56" s="25" t="s">
        <v>10</v>
      </c>
      <c r="X56" s="25" t="s">
        <v>10</v>
      </c>
      <c r="Y56" s="25" t="s">
        <v>10</v>
      </c>
      <c r="Z56" s="25" t="s">
        <v>10</v>
      </c>
      <c r="AA56" s="25" t="s">
        <v>10</v>
      </c>
      <c r="AB56" s="25" t="s">
        <v>10</v>
      </c>
      <c r="AC56" s="25" t="s">
        <v>10</v>
      </c>
      <c r="AD56" s="25" t="s">
        <v>10</v>
      </c>
      <c r="AE56" s="25" t="s">
        <v>10</v>
      </c>
      <c r="AF56" s="25" t="s">
        <v>10</v>
      </c>
      <c r="AG56" s="25" t="s">
        <v>10</v>
      </c>
      <c r="AH56" s="25" t="s">
        <v>10</v>
      </c>
      <c r="AI56" s="25" t="s">
        <v>10</v>
      </c>
      <c r="AJ56" s="30" t="s">
        <v>10</v>
      </c>
      <c r="AK56" s="30" t="s">
        <v>10</v>
      </c>
      <c r="AL56" s="30" t="s">
        <v>10</v>
      </c>
      <c r="AM56" s="30" t="s">
        <v>10</v>
      </c>
      <c r="AN56" s="31" t="s">
        <v>7</v>
      </c>
      <c r="AO56" s="31" t="s">
        <v>7</v>
      </c>
      <c r="AP56" s="31" t="s">
        <v>7</v>
      </c>
      <c r="AQ56" s="31" t="s">
        <v>7</v>
      </c>
      <c r="AR56" s="31" t="s">
        <v>7</v>
      </c>
      <c r="AS56" s="31" t="s">
        <v>7</v>
      </c>
      <c r="AT56" s="31" t="s">
        <v>7</v>
      </c>
      <c r="AU56" s="31" t="s">
        <v>10</v>
      </c>
      <c r="AV56" s="31" t="s">
        <v>7</v>
      </c>
      <c r="AW56" s="31" t="s">
        <v>10</v>
      </c>
      <c r="AX56" s="30" t="s">
        <v>10</v>
      </c>
      <c r="AY56" s="30" t="s">
        <v>10</v>
      </c>
      <c r="AZ56" s="30" t="s">
        <v>10</v>
      </c>
      <c r="BA56" s="50" t="s">
        <v>7</v>
      </c>
      <c r="BB56" s="50" t="s">
        <v>10</v>
      </c>
      <c r="BC56" s="50" t="s">
        <v>10</v>
      </c>
      <c r="BD56" s="50" t="s">
        <v>10</v>
      </c>
      <c r="BE56" s="57" t="s">
        <v>10</v>
      </c>
      <c r="BF56" s="57" t="s">
        <v>7</v>
      </c>
      <c r="BG56" s="57" t="s">
        <v>10</v>
      </c>
      <c r="BH56" s="57" t="s">
        <v>10</v>
      </c>
      <c r="BI56" s="57" t="s">
        <v>7</v>
      </c>
      <c r="BJ56" s="57" t="s">
        <v>10</v>
      </c>
      <c r="BK56" s="57" t="s">
        <v>10</v>
      </c>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8"/>
      <c r="DJ56" s="198"/>
      <c r="DK56" s="198"/>
      <c r="DL56" s="198"/>
      <c r="DM56" s="198"/>
      <c r="DN56" s="198"/>
      <c r="DO56" s="198"/>
      <c r="DP56" s="198"/>
      <c r="DQ56" s="198"/>
      <c r="DR56" s="198"/>
      <c r="DS56" s="198"/>
      <c r="DT56" s="198"/>
      <c r="DU56" s="198"/>
      <c r="DV56" s="198"/>
      <c r="DW56" s="198"/>
      <c r="DX56" s="198"/>
      <c r="DY56" s="198"/>
      <c r="DZ56" s="198"/>
      <c r="EA56" s="198"/>
      <c r="EB56" s="198"/>
      <c r="EC56" s="198"/>
      <c r="ED56" s="198"/>
      <c r="EE56" s="198"/>
      <c r="EF56" s="198"/>
      <c r="EG56" s="198"/>
      <c r="EH56" s="198"/>
      <c r="EI56" s="198"/>
      <c r="EJ56" s="198"/>
      <c r="EK56" s="198"/>
      <c r="EL56" s="198"/>
      <c r="EM56" s="198"/>
      <c r="EN56" s="198"/>
      <c r="EO56" s="198"/>
      <c r="EP56" s="198"/>
      <c r="EQ56" s="198"/>
      <c r="ER56" s="198"/>
      <c r="ES56" s="198"/>
      <c r="ET56" s="198"/>
      <c r="EU56" s="198"/>
      <c r="EV56" s="198"/>
      <c r="EW56" s="198"/>
      <c r="EX56" s="198"/>
      <c r="EY56" s="198"/>
      <c r="EZ56" s="198"/>
      <c r="FA56" s="198"/>
      <c r="FB56" s="198"/>
      <c r="FC56" s="198"/>
      <c r="FD56" s="198"/>
      <c r="FE56" s="198"/>
      <c r="FF56" s="198"/>
      <c r="FG56" s="198"/>
      <c r="FH56" s="198"/>
      <c r="FI56" s="198"/>
      <c r="FJ56" s="198"/>
      <c r="FK56" s="198"/>
      <c r="FL56" s="198"/>
      <c r="FM56" s="198"/>
      <c r="FN56" s="198"/>
      <c r="FO56" s="198"/>
      <c r="FP56" s="198"/>
      <c r="FQ56" s="198"/>
      <c r="FR56" s="198"/>
      <c r="FS56" s="198"/>
      <c r="FT56" s="198"/>
      <c r="FU56" s="198"/>
      <c r="FV56" s="198"/>
      <c r="FW56" s="198"/>
      <c r="FX56" s="198"/>
      <c r="FY56" s="198"/>
      <c r="FZ56" s="198"/>
      <c r="GA56" s="198"/>
      <c r="GB56" s="198"/>
      <c r="GC56" s="198"/>
      <c r="GD56" s="198"/>
      <c r="GE56" s="198"/>
      <c r="GF56" s="198"/>
      <c r="GG56" s="198"/>
      <c r="GH56" s="198"/>
      <c r="GI56" s="198"/>
      <c r="GJ56" s="198"/>
      <c r="GK56" s="198"/>
      <c r="GL56" s="198"/>
      <c r="GM56" s="198"/>
      <c r="GN56" s="198"/>
      <c r="GO56" s="198"/>
      <c r="GP56" s="198"/>
      <c r="GQ56" s="198"/>
      <c r="GR56" s="198"/>
      <c r="GS56" s="198"/>
      <c r="GT56" s="198"/>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c r="IH56" s="198"/>
      <c r="II56" s="198"/>
      <c r="IJ56" s="198"/>
      <c r="IK56" s="198"/>
      <c r="IL56" s="198"/>
      <c r="IM56" s="198"/>
      <c r="IN56" s="198"/>
      <c r="IO56" s="198"/>
      <c r="IP56" s="198"/>
      <c r="IQ56" s="198"/>
      <c r="IR56" s="198"/>
      <c r="IS56" s="198"/>
      <c r="IT56" s="198"/>
      <c r="IU56" s="198"/>
      <c r="IV56" s="198"/>
      <c r="IW56" s="198"/>
      <c r="IX56" s="198"/>
      <c r="IY56" s="198"/>
      <c r="IZ56" s="198"/>
      <c r="JA56" s="198"/>
      <c r="JB56" s="198"/>
      <c r="JC56" s="198"/>
      <c r="JD56" s="198"/>
      <c r="JE56" s="198"/>
      <c r="JF56" s="198"/>
      <c r="JG56" s="198"/>
      <c r="JH56" s="198"/>
      <c r="JI56" s="198"/>
      <c r="JJ56" s="198"/>
      <c r="JK56" s="198"/>
      <c r="JL56" s="198"/>
      <c r="JM56" s="198"/>
      <c r="JN56" s="198"/>
      <c r="JO56" s="198"/>
      <c r="JP56" s="198"/>
      <c r="JQ56" s="198"/>
      <c r="JR56" s="198"/>
      <c r="JS56" s="198"/>
      <c r="JT56" s="198"/>
      <c r="JU56" s="198"/>
      <c r="JV56" s="198"/>
      <c r="JW56" s="198"/>
    </row>
    <row r="57" spans="1:283" s="22" customFormat="1" ht="72" customHeight="1" x14ac:dyDescent="0.25">
      <c r="A57" s="198"/>
      <c r="B57" s="264">
        <v>53</v>
      </c>
      <c r="C57" s="265" t="s">
        <v>523</v>
      </c>
      <c r="D57" s="266">
        <v>17203</v>
      </c>
      <c r="E57" s="16" t="s">
        <v>803</v>
      </c>
      <c r="F57" s="206"/>
      <c r="G57" s="25" t="s">
        <v>7</v>
      </c>
      <c r="H57" s="25" t="s">
        <v>7</v>
      </c>
      <c r="I57" s="25" t="s">
        <v>7</v>
      </c>
      <c r="J57" s="25" t="s">
        <v>7</v>
      </c>
      <c r="K57" s="25" t="s">
        <v>7</v>
      </c>
      <c r="L57" s="25" t="s">
        <v>7</v>
      </c>
      <c r="M57" s="25" t="s">
        <v>7</v>
      </c>
      <c r="N57" s="25" t="s">
        <v>7</v>
      </c>
      <c r="O57" s="25" t="s">
        <v>7</v>
      </c>
      <c r="P57" s="25" t="s">
        <v>7</v>
      </c>
      <c r="Q57" s="25" t="s">
        <v>7</v>
      </c>
      <c r="R57" s="25" t="s">
        <v>7</v>
      </c>
      <c r="S57" s="25" t="s">
        <v>7</v>
      </c>
      <c r="T57" s="25" t="s">
        <v>10</v>
      </c>
      <c r="U57" s="25" t="s">
        <v>7</v>
      </c>
      <c r="V57" s="25" t="s">
        <v>7</v>
      </c>
      <c r="W57" s="25" t="s">
        <v>7</v>
      </c>
      <c r="X57" s="25" t="s">
        <v>7</v>
      </c>
      <c r="Y57" s="25" t="s">
        <v>7</v>
      </c>
      <c r="Z57" s="25" t="s">
        <v>7</v>
      </c>
      <c r="AA57" s="25" t="s">
        <v>10</v>
      </c>
      <c r="AB57" s="25" t="s">
        <v>10</v>
      </c>
      <c r="AC57" s="25" t="s">
        <v>10</v>
      </c>
      <c r="AD57" s="25" t="s">
        <v>10</v>
      </c>
      <c r="AE57" s="25" t="s">
        <v>10</v>
      </c>
      <c r="AF57" s="25" t="s">
        <v>10</v>
      </c>
      <c r="AG57" s="25" t="s">
        <v>10</v>
      </c>
      <c r="AH57" s="25" t="s">
        <v>10</v>
      </c>
      <c r="AI57" s="25" t="s">
        <v>10</v>
      </c>
      <c r="AJ57" s="30" t="s">
        <v>10</v>
      </c>
      <c r="AK57" s="30" t="s">
        <v>10</v>
      </c>
      <c r="AL57" s="30" t="s">
        <v>10</v>
      </c>
      <c r="AM57" s="30" t="s">
        <v>10</v>
      </c>
      <c r="AN57" s="31" t="s">
        <v>7</v>
      </c>
      <c r="AO57" s="31" t="s">
        <v>7</v>
      </c>
      <c r="AP57" s="31" t="s">
        <v>7</v>
      </c>
      <c r="AQ57" s="31" t="s">
        <v>7</v>
      </c>
      <c r="AR57" s="31" t="s">
        <v>7</v>
      </c>
      <c r="AS57" s="31" t="s">
        <v>7</v>
      </c>
      <c r="AT57" s="31" t="s">
        <v>7</v>
      </c>
      <c r="AU57" s="31" t="s">
        <v>7</v>
      </c>
      <c r="AV57" s="31" t="s">
        <v>7</v>
      </c>
      <c r="AW57" s="31" t="s">
        <v>10</v>
      </c>
      <c r="AX57" s="30" t="s">
        <v>10</v>
      </c>
      <c r="AY57" s="30" t="s">
        <v>10</v>
      </c>
      <c r="AZ57" s="30" t="s">
        <v>10</v>
      </c>
      <c r="BA57" s="50" t="s">
        <v>7</v>
      </c>
      <c r="BB57" s="50" t="s">
        <v>10</v>
      </c>
      <c r="BC57" s="50" t="s">
        <v>10</v>
      </c>
      <c r="BD57" s="50" t="s">
        <v>10</v>
      </c>
      <c r="BE57" s="57" t="s">
        <v>10</v>
      </c>
      <c r="BF57" s="57" t="s">
        <v>7</v>
      </c>
      <c r="BG57" s="57" t="s">
        <v>10</v>
      </c>
      <c r="BH57" s="57" t="s">
        <v>10</v>
      </c>
      <c r="BI57" s="57" t="s">
        <v>7</v>
      </c>
      <c r="BJ57" s="57" t="s">
        <v>10</v>
      </c>
      <c r="BK57" s="57" t="s">
        <v>7</v>
      </c>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c r="DI57" s="198"/>
      <c r="DJ57" s="198"/>
      <c r="DK57" s="198"/>
      <c r="DL57" s="198"/>
      <c r="DM57" s="198"/>
      <c r="DN57" s="198"/>
      <c r="DO57" s="198"/>
      <c r="DP57" s="198"/>
      <c r="DQ57" s="198"/>
      <c r="DR57" s="198"/>
      <c r="DS57" s="198"/>
      <c r="DT57" s="198"/>
      <c r="DU57" s="198"/>
      <c r="DV57" s="198"/>
      <c r="DW57" s="198"/>
      <c r="DX57" s="198"/>
      <c r="DY57" s="198"/>
      <c r="DZ57" s="198"/>
      <c r="EA57" s="198"/>
      <c r="EB57" s="198"/>
      <c r="EC57" s="198"/>
      <c r="ED57" s="198"/>
      <c r="EE57" s="198"/>
      <c r="EF57" s="198"/>
      <c r="EG57" s="198"/>
      <c r="EH57" s="198"/>
      <c r="EI57" s="198"/>
      <c r="EJ57" s="198"/>
      <c r="EK57" s="198"/>
      <c r="EL57" s="198"/>
      <c r="EM57" s="198"/>
      <c r="EN57" s="198"/>
      <c r="EO57" s="198"/>
      <c r="EP57" s="198"/>
      <c r="EQ57" s="198"/>
      <c r="ER57" s="198"/>
      <c r="ES57" s="198"/>
      <c r="ET57" s="198"/>
      <c r="EU57" s="198"/>
      <c r="EV57" s="198"/>
      <c r="EW57" s="198"/>
      <c r="EX57" s="198"/>
      <c r="EY57" s="198"/>
      <c r="EZ57" s="198"/>
      <c r="FA57" s="198"/>
      <c r="FB57" s="198"/>
      <c r="FC57" s="198"/>
      <c r="FD57" s="198"/>
      <c r="FE57" s="198"/>
      <c r="FF57" s="198"/>
      <c r="FG57" s="198"/>
      <c r="FH57" s="198"/>
      <c r="FI57" s="198"/>
      <c r="FJ57" s="198"/>
      <c r="FK57" s="198"/>
      <c r="FL57" s="198"/>
      <c r="FM57" s="198"/>
      <c r="FN57" s="198"/>
      <c r="FO57" s="198"/>
      <c r="FP57" s="198"/>
      <c r="FQ57" s="198"/>
      <c r="FR57" s="198"/>
      <c r="FS57" s="198"/>
      <c r="FT57" s="198"/>
      <c r="FU57" s="198"/>
      <c r="FV57" s="198"/>
      <c r="FW57" s="198"/>
      <c r="FX57" s="198"/>
      <c r="FY57" s="198"/>
      <c r="FZ57" s="198"/>
      <c r="GA57" s="198"/>
      <c r="GB57" s="198"/>
      <c r="GC57" s="198"/>
      <c r="GD57" s="198"/>
      <c r="GE57" s="198"/>
      <c r="GF57" s="198"/>
      <c r="GG57" s="198"/>
      <c r="GH57" s="198"/>
      <c r="GI57" s="198"/>
      <c r="GJ57" s="198"/>
      <c r="GK57" s="198"/>
      <c r="GL57" s="198"/>
      <c r="GM57" s="198"/>
      <c r="GN57" s="198"/>
      <c r="GO57" s="198"/>
      <c r="GP57" s="198"/>
      <c r="GQ57" s="198"/>
      <c r="GR57" s="198"/>
      <c r="GS57" s="198"/>
      <c r="GT57" s="198"/>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c r="IL57" s="198"/>
      <c r="IM57" s="198"/>
      <c r="IN57" s="198"/>
      <c r="IO57" s="198"/>
      <c r="IP57" s="198"/>
      <c r="IQ57" s="198"/>
      <c r="IR57" s="198"/>
      <c r="IS57" s="198"/>
      <c r="IT57" s="198"/>
      <c r="IU57" s="198"/>
      <c r="IV57" s="198"/>
      <c r="IW57" s="198"/>
      <c r="IX57" s="198"/>
      <c r="IY57" s="198"/>
      <c r="IZ57" s="198"/>
      <c r="JA57" s="198"/>
      <c r="JB57" s="198"/>
      <c r="JC57" s="198"/>
      <c r="JD57" s="198"/>
      <c r="JE57" s="198"/>
      <c r="JF57" s="198"/>
      <c r="JG57" s="198"/>
      <c r="JH57" s="198"/>
      <c r="JI57" s="198"/>
      <c r="JJ57" s="198"/>
      <c r="JK57" s="198"/>
      <c r="JL57" s="198"/>
      <c r="JM57" s="198"/>
      <c r="JN57" s="198"/>
      <c r="JO57" s="198"/>
      <c r="JP57" s="198"/>
      <c r="JQ57" s="198"/>
      <c r="JR57" s="198"/>
      <c r="JS57" s="198"/>
      <c r="JT57" s="198"/>
      <c r="JU57" s="198"/>
      <c r="JV57" s="198"/>
      <c r="JW57" s="198"/>
    </row>
    <row r="58" spans="1:283" s="22" customFormat="1" ht="72" customHeight="1" x14ac:dyDescent="0.25">
      <c r="A58" s="198"/>
      <c r="B58" s="264">
        <v>54</v>
      </c>
      <c r="C58" s="265" t="s">
        <v>524</v>
      </c>
      <c r="D58" s="266">
        <v>14444</v>
      </c>
      <c r="E58" s="16" t="s">
        <v>782</v>
      </c>
      <c r="F58" s="268"/>
      <c r="G58" s="25" t="s">
        <v>7</v>
      </c>
      <c r="H58" s="25" t="s">
        <v>7</v>
      </c>
      <c r="I58" s="25" t="s">
        <v>10</v>
      </c>
      <c r="J58" s="25" t="s">
        <v>10</v>
      </c>
      <c r="K58" s="25" t="s">
        <v>7</v>
      </c>
      <c r="L58" s="25" t="s">
        <v>7</v>
      </c>
      <c r="M58" s="25" t="s">
        <v>7</v>
      </c>
      <c r="N58" s="25" t="s">
        <v>7</v>
      </c>
      <c r="O58" s="25" t="s">
        <v>7</v>
      </c>
      <c r="P58" s="25" t="s">
        <v>7</v>
      </c>
      <c r="Q58" s="25" t="s">
        <v>7</v>
      </c>
      <c r="R58" s="25" t="s">
        <v>10</v>
      </c>
      <c r="S58" s="25" t="s">
        <v>10</v>
      </c>
      <c r="T58" s="25" t="s">
        <v>10</v>
      </c>
      <c r="U58" s="25" t="s">
        <v>7</v>
      </c>
      <c r="V58" s="25" t="s">
        <v>7</v>
      </c>
      <c r="W58" s="25" t="s">
        <v>10</v>
      </c>
      <c r="X58" s="25" t="s">
        <v>10</v>
      </c>
      <c r="Y58" s="25" t="s">
        <v>7</v>
      </c>
      <c r="Z58" s="25" t="s">
        <v>7</v>
      </c>
      <c r="AA58" s="25" t="s">
        <v>10</v>
      </c>
      <c r="AB58" s="25" t="s">
        <v>10</v>
      </c>
      <c r="AC58" s="25" t="s">
        <v>10</v>
      </c>
      <c r="AD58" s="25" t="s">
        <v>10</v>
      </c>
      <c r="AE58" s="25" t="s">
        <v>10</v>
      </c>
      <c r="AF58" s="25" t="s">
        <v>10</v>
      </c>
      <c r="AG58" s="25" t="s">
        <v>10</v>
      </c>
      <c r="AH58" s="25" t="s">
        <v>10</v>
      </c>
      <c r="AI58" s="25" t="s">
        <v>10</v>
      </c>
      <c r="AJ58" s="30" t="s">
        <v>10</v>
      </c>
      <c r="AK58" s="30" t="s">
        <v>10</v>
      </c>
      <c r="AL58" s="30" t="s">
        <v>10</v>
      </c>
      <c r="AM58" s="30" t="s">
        <v>10</v>
      </c>
      <c r="AN58" s="30" t="s">
        <v>10</v>
      </c>
      <c r="AO58" s="30" t="s">
        <v>10</v>
      </c>
      <c r="AP58" s="30" t="s">
        <v>10</v>
      </c>
      <c r="AQ58" s="30" t="s">
        <v>10</v>
      </c>
      <c r="AR58" s="30" t="s">
        <v>10</v>
      </c>
      <c r="AS58" s="30" t="s">
        <v>7</v>
      </c>
      <c r="AT58" s="30" t="s">
        <v>10</v>
      </c>
      <c r="AU58" s="30" t="s">
        <v>10</v>
      </c>
      <c r="AV58" s="30" t="s">
        <v>10</v>
      </c>
      <c r="AW58" s="30" t="s">
        <v>10</v>
      </c>
      <c r="AX58" s="30" t="s">
        <v>10</v>
      </c>
      <c r="AY58" s="30" t="s">
        <v>10</v>
      </c>
      <c r="AZ58" s="30" t="s">
        <v>10</v>
      </c>
      <c r="BA58" s="50" t="s">
        <v>7</v>
      </c>
      <c r="BB58" s="50" t="s">
        <v>10</v>
      </c>
      <c r="BC58" s="50" t="s">
        <v>10</v>
      </c>
      <c r="BD58" s="50" t="s">
        <v>10</v>
      </c>
      <c r="BE58" s="57" t="s">
        <v>10</v>
      </c>
      <c r="BF58" s="57" t="s">
        <v>7</v>
      </c>
      <c r="BG58" s="57" t="s">
        <v>7</v>
      </c>
      <c r="BH58" s="57" t="s">
        <v>10</v>
      </c>
      <c r="BI58" s="57" t="s">
        <v>10</v>
      </c>
      <c r="BJ58" s="57" t="s">
        <v>10</v>
      </c>
      <c r="BK58" s="57" t="s">
        <v>10</v>
      </c>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c r="DK58" s="198"/>
      <c r="DL58" s="198"/>
      <c r="DM58" s="198"/>
      <c r="DN58" s="198"/>
      <c r="DO58" s="198"/>
      <c r="DP58" s="198"/>
      <c r="DQ58" s="198"/>
      <c r="DR58" s="198"/>
      <c r="DS58" s="198"/>
      <c r="DT58" s="198"/>
      <c r="DU58" s="198"/>
      <c r="DV58" s="198"/>
      <c r="DW58" s="198"/>
      <c r="DX58" s="198"/>
      <c r="DY58" s="198"/>
      <c r="DZ58" s="198"/>
      <c r="EA58" s="198"/>
      <c r="EB58" s="198"/>
      <c r="EC58" s="198"/>
      <c r="ED58" s="198"/>
      <c r="EE58" s="198"/>
      <c r="EF58" s="198"/>
      <c r="EG58" s="198"/>
      <c r="EH58" s="198"/>
      <c r="EI58" s="198"/>
      <c r="EJ58" s="198"/>
      <c r="EK58" s="198"/>
      <c r="EL58" s="198"/>
      <c r="EM58" s="198"/>
      <c r="EN58" s="198"/>
      <c r="EO58" s="198"/>
      <c r="EP58" s="198"/>
      <c r="EQ58" s="198"/>
      <c r="ER58" s="198"/>
      <c r="ES58" s="198"/>
      <c r="ET58" s="198"/>
      <c r="EU58" s="198"/>
      <c r="EV58" s="198"/>
      <c r="EW58" s="198"/>
      <c r="EX58" s="198"/>
      <c r="EY58" s="198"/>
      <c r="EZ58" s="198"/>
      <c r="FA58" s="198"/>
      <c r="FB58" s="198"/>
      <c r="FC58" s="198"/>
      <c r="FD58" s="198"/>
      <c r="FE58" s="198"/>
      <c r="FF58" s="198"/>
      <c r="FG58" s="198"/>
      <c r="FH58" s="198"/>
      <c r="FI58" s="198"/>
      <c r="FJ58" s="198"/>
      <c r="FK58" s="198"/>
      <c r="FL58" s="198"/>
      <c r="FM58" s="198"/>
      <c r="FN58" s="198"/>
      <c r="FO58" s="198"/>
      <c r="FP58" s="198"/>
      <c r="FQ58" s="198"/>
      <c r="FR58" s="198"/>
      <c r="FS58" s="198"/>
      <c r="FT58" s="198"/>
      <c r="FU58" s="198"/>
      <c r="FV58" s="198"/>
      <c r="FW58" s="198"/>
      <c r="FX58" s="198"/>
      <c r="FY58" s="198"/>
      <c r="FZ58" s="198"/>
      <c r="GA58" s="198"/>
      <c r="GB58" s="198"/>
      <c r="GC58" s="198"/>
      <c r="GD58" s="198"/>
      <c r="GE58" s="198"/>
      <c r="GF58" s="198"/>
      <c r="GG58" s="198"/>
      <c r="GH58" s="198"/>
      <c r="GI58" s="198"/>
      <c r="GJ58" s="198"/>
      <c r="GK58" s="198"/>
      <c r="GL58" s="198"/>
      <c r="GM58" s="198"/>
      <c r="GN58" s="198"/>
      <c r="GO58" s="198"/>
      <c r="GP58" s="198"/>
      <c r="GQ58" s="198"/>
      <c r="GR58" s="198"/>
      <c r="GS58" s="198"/>
      <c r="GT58" s="198"/>
      <c r="GU58" s="198"/>
      <c r="GV58" s="198"/>
      <c r="GW58" s="198"/>
      <c r="GX58" s="198"/>
      <c r="GY58" s="198"/>
      <c r="GZ58" s="198"/>
      <c r="HA58" s="198"/>
      <c r="HB58" s="198"/>
      <c r="HC58" s="198"/>
      <c r="HD58" s="198"/>
      <c r="HE58" s="198"/>
      <c r="HF58" s="198"/>
      <c r="HG58" s="198"/>
      <c r="HH58" s="198"/>
      <c r="HI58" s="198"/>
      <c r="HJ58" s="198"/>
      <c r="HK58" s="198"/>
      <c r="HL58" s="198"/>
      <c r="HM58" s="198"/>
      <c r="HN58" s="198"/>
      <c r="HO58" s="198"/>
      <c r="HP58" s="198"/>
      <c r="HQ58" s="198"/>
      <c r="HR58" s="198"/>
      <c r="HS58" s="198"/>
      <c r="HT58" s="198"/>
      <c r="HU58" s="198"/>
      <c r="HV58" s="198"/>
      <c r="HW58" s="198"/>
      <c r="HX58" s="198"/>
      <c r="HY58" s="198"/>
      <c r="HZ58" s="198"/>
      <c r="IA58" s="198"/>
      <c r="IB58" s="198"/>
      <c r="IC58" s="198"/>
      <c r="ID58" s="198"/>
      <c r="IE58" s="198"/>
      <c r="IF58" s="198"/>
      <c r="IG58" s="198"/>
      <c r="IH58" s="198"/>
      <c r="II58" s="198"/>
      <c r="IJ58" s="198"/>
      <c r="IK58" s="198"/>
      <c r="IL58" s="198"/>
      <c r="IM58" s="198"/>
      <c r="IN58" s="198"/>
      <c r="IO58" s="198"/>
      <c r="IP58" s="198"/>
      <c r="IQ58" s="198"/>
      <c r="IR58" s="198"/>
      <c r="IS58" s="198"/>
      <c r="IT58" s="198"/>
      <c r="IU58" s="198"/>
      <c r="IV58" s="198"/>
      <c r="IW58" s="198"/>
      <c r="IX58" s="198"/>
      <c r="IY58" s="198"/>
      <c r="IZ58" s="198"/>
      <c r="JA58" s="198"/>
      <c r="JB58" s="198"/>
      <c r="JC58" s="198"/>
      <c r="JD58" s="198"/>
      <c r="JE58" s="198"/>
      <c r="JF58" s="198"/>
      <c r="JG58" s="198"/>
      <c r="JH58" s="198"/>
      <c r="JI58" s="198"/>
      <c r="JJ58" s="198"/>
      <c r="JK58" s="198"/>
      <c r="JL58" s="198"/>
      <c r="JM58" s="198"/>
      <c r="JN58" s="198"/>
      <c r="JO58" s="198"/>
      <c r="JP58" s="198"/>
      <c r="JQ58" s="198"/>
      <c r="JR58" s="198"/>
      <c r="JS58" s="198"/>
      <c r="JT58" s="198"/>
      <c r="JU58" s="198"/>
      <c r="JV58" s="198"/>
      <c r="JW58" s="198"/>
    </row>
    <row r="59" spans="1:283" s="22" customFormat="1" ht="72" customHeight="1" x14ac:dyDescent="0.25">
      <c r="A59" s="198"/>
      <c r="B59" s="264">
        <v>55</v>
      </c>
      <c r="C59" s="265" t="s">
        <v>525</v>
      </c>
      <c r="D59" s="266">
        <v>12285</v>
      </c>
      <c r="E59" s="16" t="s">
        <v>796</v>
      </c>
      <c r="F59" s="268"/>
      <c r="G59" s="25" t="s">
        <v>7</v>
      </c>
      <c r="H59" s="25" t="s">
        <v>7</v>
      </c>
      <c r="I59" s="25" t="s">
        <v>7</v>
      </c>
      <c r="J59" s="25" t="s">
        <v>7</v>
      </c>
      <c r="K59" s="25" t="s">
        <v>7</v>
      </c>
      <c r="L59" s="25" t="s">
        <v>7</v>
      </c>
      <c r="M59" s="25" t="s">
        <v>7</v>
      </c>
      <c r="N59" s="25" t="s">
        <v>7</v>
      </c>
      <c r="O59" s="25" t="s">
        <v>7</v>
      </c>
      <c r="P59" s="25" t="s">
        <v>7</v>
      </c>
      <c r="Q59" s="25" t="s">
        <v>7</v>
      </c>
      <c r="R59" s="25" t="s">
        <v>7</v>
      </c>
      <c r="S59" s="25" t="s">
        <v>7</v>
      </c>
      <c r="T59" s="25" t="s">
        <v>10</v>
      </c>
      <c r="U59" s="25" t="s">
        <v>7</v>
      </c>
      <c r="V59" s="25" t="s">
        <v>7</v>
      </c>
      <c r="W59" s="25" t="s">
        <v>7</v>
      </c>
      <c r="X59" s="25" t="s">
        <v>7</v>
      </c>
      <c r="Y59" s="25" t="s">
        <v>7</v>
      </c>
      <c r="Z59" s="25" t="s">
        <v>7</v>
      </c>
      <c r="AA59" s="25" t="s">
        <v>7</v>
      </c>
      <c r="AB59" s="25" t="s">
        <v>10</v>
      </c>
      <c r="AC59" s="25" t="s">
        <v>10</v>
      </c>
      <c r="AD59" s="25" t="s">
        <v>10</v>
      </c>
      <c r="AE59" s="25" t="s">
        <v>10</v>
      </c>
      <c r="AF59" s="25" t="s">
        <v>10</v>
      </c>
      <c r="AG59" s="25" t="s">
        <v>10</v>
      </c>
      <c r="AH59" s="25" t="s">
        <v>10</v>
      </c>
      <c r="AI59" s="25" t="s">
        <v>10</v>
      </c>
      <c r="AJ59" s="30" t="s">
        <v>10</v>
      </c>
      <c r="AK59" s="30" t="s">
        <v>10</v>
      </c>
      <c r="AL59" s="30" t="s">
        <v>7</v>
      </c>
      <c r="AM59" s="30" t="s">
        <v>10</v>
      </c>
      <c r="AN59" s="30" t="s">
        <v>7</v>
      </c>
      <c r="AO59" s="30" t="s">
        <v>7</v>
      </c>
      <c r="AP59" s="30" t="s">
        <v>7</v>
      </c>
      <c r="AQ59" s="30" t="s">
        <v>7</v>
      </c>
      <c r="AR59" s="30" t="s">
        <v>7</v>
      </c>
      <c r="AS59" s="30" t="s">
        <v>7</v>
      </c>
      <c r="AT59" s="30" t="s">
        <v>7</v>
      </c>
      <c r="AU59" s="30" t="s">
        <v>7</v>
      </c>
      <c r="AV59" s="30" t="s">
        <v>7</v>
      </c>
      <c r="AW59" s="31" t="s">
        <v>10</v>
      </c>
      <c r="AX59" s="31" t="s">
        <v>7</v>
      </c>
      <c r="AY59" s="31" t="s">
        <v>10</v>
      </c>
      <c r="AZ59" s="31" t="s">
        <v>10</v>
      </c>
      <c r="BA59" s="50" t="s">
        <v>7</v>
      </c>
      <c r="BB59" s="50" t="s">
        <v>10</v>
      </c>
      <c r="BC59" s="50" t="s">
        <v>10</v>
      </c>
      <c r="BD59" s="50" t="s">
        <v>10</v>
      </c>
      <c r="BE59" s="57" t="s">
        <v>10</v>
      </c>
      <c r="BF59" s="57" t="s">
        <v>7</v>
      </c>
      <c r="BG59" s="57" t="s">
        <v>10</v>
      </c>
      <c r="BH59" s="57" t="s">
        <v>10</v>
      </c>
      <c r="BI59" s="57" t="s">
        <v>7</v>
      </c>
      <c r="BJ59" s="57" t="s">
        <v>10</v>
      </c>
      <c r="BK59" s="57" t="s">
        <v>10</v>
      </c>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198"/>
      <c r="DS59" s="198"/>
      <c r="DT59" s="198"/>
      <c r="DU59" s="198"/>
      <c r="DV59" s="198"/>
      <c r="DW59" s="198"/>
      <c r="DX59" s="198"/>
      <c r="DY59" s="198"/>
      <c r="DZ59" s="198"/>
      <c r="EA59" s="198"/>
      <c r="EB59" s="198"/>
      <c r="EC59" s="198"/>
      <c r="ED59" s="198"/>
      <c r="EE59" s="198"/>
      <c r="EF59" s="198"/>
      <c r="EG59" s="198"/>
      <c r="EH59" s="198"/>
      <c r="EI59" s="198"/>
      <c r="EJ59" s="198"/>
      <c r="EK59" s="198"/>
      <c r="EL59" s="198"/>
      <c r="EM59" s="198"/>
      <c r="EN59" s="198"/>
      <c r="EO59" s="198"/>
      <c r="EP59" s="198"/>
      <c r="EQ59" s="198"/>
      <c r="ER59" s="198"/>
      <c r="ES59" s="198"/>
      <c r="ET59" s="198"/>
      <c r="EU59" s="198"/>
      <c r="EV59" s="198"/>
      <c r="EW59" s="198"/>
      <c r="EX59" s="198"/>
      <c r="EY59" s="198"/>
      <c r="EZ59" s="198"/>
      <c r="FA59" s="198"/>
      <c r="FB59" s="198"/>
      <c r="FC59" s="198"/>
      <c r="FD59" s="198"/>
      <c r="FE59" s="198"/>
      <c r="FF59" s="198"/>
      <c r="FG59" s="198"/>
      <c r="FH59" s="198"/>
      <c r="FI59" s="198"/>
      <c r="FJ59" s="198"/>
      <c r="FK59" s="198"/>
      <c r="FL59" s="198"/>
      <c r="FM59" s="198"/>
      <c r="FN59" s="198"/>
      <c r="FO59" s="198"/>
      <c r="FP59" s="198"/>
      <c r="FQ59" s="198"/>
      <c r="FR59" s="198"/>
      <c r="FS59" s="198"/>
      <c r="FT59" s="198"/>
      <c r="FU59" s="198"/>
      <c r="FV59" s="198"/>
      <c r="FW59" s="198"/>
      <c r="FX59" s="198"/>
      <c r="FY59" s="198"/>
      <c r="FZ59" s="198"/>
      <c r="GA59" s="198"/>
      <c r="GB59" s="198"/>
      <c r="GC59" s="198"/>
      <c r="GD59" s="198"/>
      <c r="GE59" s="198"/>
      <c r="GF59" s="198"/>
      <c r="GG59" s="198"/>
      <c r="GH59" s="198"/>
      <c r="GI59" s="198"/>
      <c r="GJ59" s="198"/>
      <c r="GK59" s="198"/>
      <c r="GL59" s="198"/>
      <c r="GM59" s="198"/>
      <c r="GN59" s="198"/>
      <c r="GO59" s="198"/>
      <c r="GP59" s="198"/>
      <c r="GQ59" s="198"/>
      <c r="GR59" s="198"/>
      <c r="GS59" s="198"/>
      <c r="GT59" s="198"/>
      <c r="GU59" s="198"/>
      <c r="GV59" s="198"/>
      <c r="GW59" s="198"/>
      <c r="GX59" s="198"/>
      <c r="GY59" s="198"/>
      <c r="GZ59" s="198"/>
      <c r="HA59" s="198"/>
      <c r="HB59" s="198"/>
      <c r="HC59" s="198"/>
      <c r="HD59" s="198"/>
      <c r="HE59" s="198"/>
      <c r="HF59" s="198"/>
      <c r="HG59" s="198"/>
      <c r="HH59" s="198"/>
      <c r="HI59" s="198"/>
      <c r="HJ59" s="198"/>
      <c r="HK59" s="198"/>
      <c r="HL59" s="198"/>
      <c r="HM59" s="198"/>
      <c r="HN59" s="198"/>
      <c r="HO59" s="198"/>
      <c r="HP59" s="198"/>
      <c r="HQ59" s="198"/>
      <c r="HR59" s="198"/>
      <c r="HS59" s="198"/>
      <c r="HT59" s="198"/>
      <c r="HU59" s="198"/>
      <c r="HV59" s="198"/>
      <c r="HW59" s="198"/>
      <c r="HX59" s="198"/>
      <c r="HY59" s="198"/>
      <c r="HZ59" s="198"/>
      <c r="IA59" s="198"/>
      <c r="IB59" s="198"/>
      <c r="IC59" s="198"/>
      <c r="ID59" s="198"/>
      <c r="IE59" s="198"/>
      <c r="IF59" s="198"/>
      <c r="IG59" s="198"/>
      <c r="IH59" s="198"/>
      <c r="II59" s="198"/>
      <c r="IJ59" s="198"/>
      <c r="IK59" s="198"/>
      <c r="IL59" s="198"/>
      <c r="IM59" s="198"/>
      <c r="IN59" s="198"/>
      <c r="IO59" s="198"/>
      <c r="IP59" s="198"/>
      <c r="IQ59" s="198"/>
      <c r="IR59" s="198"/>
      <c r="IS59" s="198"/>
      <c r="IT59" s="198"/>
      <c r="IU59" s="198"/>
      <c r="IV59" s="198"/>
      <c r="IW59" s="198"/>
      <c r="IX59" s="198"/>
      <c r="IY59" s="198"/>
      <c r="IZ59" s="198"/>
      <c r="JA59" s="198"/>
      <c r="JB59" s="198"/>
      <c r="JC59" s="198"/>
      <c r="JD59" s="198"/>
      <c r="JE59" s="198"/>
      <c r="JF59" s="198"/>
      <c r="JG59" s="198"/>
      <c r="JH59" s="198"/>
      <c r="JI59" s="198"/>
      <c r="JJ59" s="198"/>
      <c r="JK59" s="198"/>
      <c r="JL59" s="198"/>
      <c r="JM59" s="198"/>
      <c r="JN59" s="198"/>
      <c r="JO59" s="198"/>
      <c r="JP59" s="198"/>
      <c r="JQ59" s="198"/>
      <c r="JR59" s="198"/>
      <c r="JS59" s="198"/>
      <c r="JT59" s="198"/>
      <c r="JU59" s="198"/>
      <c r="JV59" s="198"/>
      <c r="JW59" s="198"/>
    </row>
    <row r="60" spans="1:283" s="22" customFormat="1" ht="72" customHeight="1" x14ac:dyDescent="0.25">
      <c r="A60" s="198"/>
      <c r="B60" s="264">
        <v>56</v>
      </c>
      <c r="C60" s="265" t="s">
        <v>526</v>
      </c>
      <c r="D60" s="266">
        <v>8841</v>
      </c>
      <c r="E60" s="16" t="s">
        <v>794</v>
      </c>
      <c r="F60" s="268" t="s">
        <v>795</v>
      </c>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41"/>
      <c r="AK60" s="441"/>
      <c r="AL60" s="441"/>
      <c r="AM60" s="441"/>
      <c r="AN60" s="440"/>
      <c r="AO60" s="440"/>
      <c r="AP60" s="440"/>
      <c r="AQ60" s="440"/>
      <c r="AR60" s="440"/>
      <c r="AS60" s="440"/>
      <c r="AT60" s="440"/>
      <c r="AU60" s="440"/>
      <c r="AV60" s="440"/>
      <c r="AW60" s="440"/>
      <c r="AX60" s="441"/>
      <c r="AY60" s="441"/>
      <c r="AZ60" s="441"/>
      <c r="BA60" s="440"/>
      <c r="BB60" s="440"/>
      <c r="BC60" s="440"/>
      <c r="BD60" s="440"/>
      <c r="BE60" s="441"/>
      <c r="BF60" s="441"/>
      <c r="BG60" s="441"/>
      <c r="BH60" s="441"/>
      <c r="BI60" s="441"/>
      <c r="BJ60" s="441"/>
      <c r="BK60" s="441"/>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c r="DK60" s="198"/>
      <c r="DL60" s="198"/>
      <c r="DM60" s="198"/>
      <c r="DN60" s="198"/>
      <c r="DO60" s="198"/>
      <c r="DP60" s="198"/>
      <c r="DQ60" s="198"/>
      <c r="DR60" s="198"/>
      <c r="DS60" s="198"/>
      <c r="DT60" s="198"/>
      <c r="DU60" s="198"/>
      <c r="DV60" s="198"/>
      <c r="DW60" s="198"/>
      <c r="DX60" s="198"/>
      <c r="DY60" s="198"/>
      <c r="DZ60" s="198"/>
      <c r="EA60" s="198"/>
      <c r="EB60" s="198"/>
      <c r="EC60" s="198"/>
      <c r="ED60" s="198"/>
      <c r="EE60" s="198"/>
      <c r="EF60" s="198"/>
      <c r="EG60" s="198"/>
      <c r="EH60" s="198"/>
      <c r="EI60" s="198"/>
      <c r="EJ60" s="198"/>
      <c r="EK60" s="198"/>
      <c r="EL60" s="198"/>
      <c r="EM60" s="198"/>
      <c r="EN60" s="198"/>
      <c r="EO60" s="198"/>
      <c r="EP60" s="198"/>
      <c r="EQ60" s="198"/>
      <c r="ER60" s="198"/>
      <c r="ES60" s="198"/>
      <c r="ET60" s="198"/>
      <c r="EU60" s="198"/>
      <c r="EV60" s="198"/>
      <c r="EW60" s="198"/>
      <c r="EX60" s="198"/>
      <c r="EY60" s="198"/>
      <c r="EZ60" s="198"/>
      <c r="FA60" s="198"/>
      <c r="FB60" s="198"/>
      <c r="FC60" s="198"/>
      <c r="FD60" s="198"/>
      <c r="FE60" s="198"/>
      <c r="FF60" s="198"/>
      <c r="FG60" s="198"/>
      <c r="FH60" s="198"/>
      <c r="FI60" s="198"/>
      <c r="FJ60" s="198"/>
      <c r="FK60" s="198"/>
      <c r="FL60" s="198"/>
      <c r="FM60" s="198"/>
      <c r="FN60" s="198"/>
      <c r="FO60" s="198"/>
      <c r="FP60" s="198"/>
      <c r="FQ60" s="198"/>
      <c r="FR60" s="198"/>
      <c r="FS60" s="198"/>
      <c r="FT60" s="198"/>
      <c r="FU60" s="198"/>
      <c r="FV60" s="198"/>
      <c r="FW60" s="198"/>
      <c r="FX60" s="198"/>
      <c r="FY60" s="198"/>
      <c r="FZ60" s="198"/>
      <c r="GA60" s="198"/>
      <c r="GB60" s="198"/>
      <c r="GC60" s="198"/>
      <c r="GD60" s="198"/>
      <c r="GE60" s="198"/>
      <c r="GF60" s="198"/>
      <c r="GG60" s="198"/>
      <c r="GH60" s="198"/>
      <c r="GI60" s="198"/>
      <c r="GJ60" s="198"/>
      <c r="GK60" s="198"/>
      <c r="GL60" s="198"/>
      <c r="GM60" s="198"/>
      <c r="GN60" s="198"/>
      <c r="GO60" s="198"/>
      <c r="GP60" s="198"/>
      <c r="GQ60" s="198"/>
      <c r="GR60" s="198"/>
      <c r="GS60" s="198"/>
      <c r="GT60" s="198"/>
      <c r="GU60" s="198"/>
      <c r="GV60" s="198"/>
      <c r="GW60" s="198"/>
      <c r="GX60" s="198"/>
      <c r="GY60" s="198"/>
      <c r="GZ60" s="198"/>
      <c r="HA60" s="198"/>
      <c r="HB60" s="198"/>
      <c r="HC60" s="198"/>
      <c r="HD60" s="198"/>
      <c r="HE60" s="198"/>
      <c r="HF60" s="198"/>
      <c r="HG60" s="198"/>
      <c r="HH60" s="198"/>
      <c r="HI60" s="198"/>
      <c r="HJ60" s="198"/>
      <c r="HK60" s="198"/>
      <c r="HL60" s="198"/>
      <c r="HM60" s="198"/>
      <c r="HN60" s="198"/>
      <c r="HO60" s="198"/>
      <c r="HP60" s="198"/>
      <c r="HQ60" s="198"/>
      <c r="HR60" s="198"/>
      <c r="HS60" s="198"/>
      <c r="HT60" s="198"/>
      <c r="HU60" s="198"/>
      <c r="HV60" s="198"/>
      <c r="HW60" s="198"/>
      <c r="HX60" s="198"/>
      <c r="HY60" s="198"/>
      <c r="HZ60" s="198"/>
      <c r="IA60" s="198"/>
      <c r="IB60" s="198"/>
      <c r="IC60" s="198"/>
      <c r="ID60" s="198"/>
      <c r="IE60" s="198"/>
      <c r="IF60" s="198"/>
      <c r="IG60" s="198"/>
      <c r="IH60" s="198"/>
      <c r="II60" s="198"/>
      <c r="IJ60" s="198"/>
      <c r="IK60" s="198"/>
      <c r="IL60" s="198"/>
      <c r="IM60" s="198"/>
      <c r="IN60" s="198"/>
      <c r="IO60" s="198"/>
      <c r="IP60" s="198"/>
      <c r="IQ60" s="198"/>
      <c r="IR60" s="198"/>
      <c r="IS60" s="198"/>
      <c r="IT60" s="198"/>
      <c r="IU60" s="198"/>
      <c r="IV60" s="198"/>
      <c r="IW60" s="198"/>
      <c r="IX60" s="198"/>
      <c r="IY60" s="198"/>
      <c r="IZ60" s="198"/>
      <c r="JA60" s="198"/>
      <c r="JB60" s="198"/>
      <c r="JC60" s="198"/>
      <c r="JD60" s="198"/>
      <c r="JE60" s="198"/>
      <c r="JF60" s="198"/>
      <c r="JG60" s="198"/>
      <c r="JH60" s="198"/>
      <c r="JI60" s="198"/>
      <c r="JJ60" s="198"/>
      <c r="JK60" s="198"/>
      <c r="JL60" s="198"/>
      <c r="JM60" s="198"/>
      <c r="JN60" s="198"/>
      <c r="JO60" s="198"/>
      <c r="JP60" s="198"/>
      <c r="JQ60" s="198"/>
      <c r="JR60" s="198"/>
      <c r="JS60" s="198"/>
      <c r="JT60" s="198"/>
      <c r="JU60" s="198"/>
      <c r="JV60" s="198"/>
      <c r="JW60" s="198"/>
    </row>
    <row r="61" spans="1:283" s="22" customFormat="1" ht="72" customHeight="1" x14ac:dyDescent="0.25">
      <c r="A61" s="198"/>
      <c r="B61" s="264">
        <v>57</v>
      </c>
      <c r="C61" s="265" t="s">
        <v>527</v>
      </c>
      <c r="D61" s="266">
        <v>3005</v>
      </c>
      <c r="E61" s="20" t="s">
        <v>792</v>
      </c>
      <c r="F61" s="268" t="s">
        <v>793</v>
      </c>
      <c r="G61" s="439"/>
      <c r="H61" s="439"/>
      <c r="I61" s="445"/>
      <c r="J61" s="445"/>
      <c r="K61" s="445"/>
      <c r="L61" s="445"/>
      <c r="M61" s="445"/>
      <c r="N61" s="445"/>
      <c r="O61" s="445"/>
      <c r="P61" s="445"/>
      <c r="Q61" s="445"/>
      <c r="R61" s="445"/>
      <c r="S61" s="445"/>
      <c r="T61" s="445"/>
      <c r="U61" s="445"/>
      <c r="V61" s="445"/>
      <c r="W61" s="445"/>
      <c r="X61" s="445"/>
      <c r="Y61" s="445"/>
      <c r="Z61" s="445"/>
      <c r="AA61" s="25" t="s">
        <v>10</v>
      </c>
      <c r="AB61" s="25" t="s">
        <v>10</v>
      </c>
      <c r="AC61" s="25" t="s">
        <v>10</v>
      </c>
      <c r="AD61" s="25" t="s">
        <v>10</v>
      </c>
      <c r="AE61" s="25" t="s">
        <v>10</v>
      </c>
      <c r="AF61" s="25" t="s">
        <v>10</v>
      </c>
      <c r="AG61" s="25" t="s">
        <v>10</v>
      </c>
      <c r="AH61" s="25" t="s">
        <v>10</v>
      </c>
      <c r="AI61" s="25" t="s">
        <v>10</v>
      </c>
      <c r="AJ61" s="30" t="s">
        <v>7</v>
      </c>
      <c r="AK61" s="30" t="s">
        <v>10</v>
      </c>
      <c r="AL61" s="30" t="s">
        <v>7</v>
      </c>
      <c r="AM61" s="30" t="s">
        <v>10</v>
      </c>
      <c r="AN61" s="30" t="s">
        <v>7</v>
      </c>
      <c r="AO61" s="30" t="s">
        <v>7</v>
      </c>
      <c r="AP61" s="30" t="s">
        <v>7</v>
      </c>
      <c r="AQ61" s="30" t="s">
        <v>7</v>
      </c>
      <c r="AR61" s="30" t="s">
        <v>7</v>
      </c>
      <c r="AS61" s="30" t="s">
        <v>7</v>
      </c>
      <c r="AT61" s="30" t="s">
        <v>7</v>
      </c>
      <c r="AU61" s="30" t="s">
        <v>7</v>
      </c>
      <c r="AV61" s="30" t="s">
        <v>7</v>
      </c>
      <c r="AW61" s="30" t="s">
        <v>10</v>
      </c>
      <c r="AX61" s="30" t="s">
        <v>10</v>
      </c>
      <c r="AY61" s="30" t="s">
        <v>10</v>
      </c>
      <c r="AZ61" s="30" t="s">
        <v>10</v>
      </c>
      <c r="BA61" s="50" t="s">
        <v>7</v>
      </c>
      <c r="BB61" s="50" t="s">
        <v>10</v>
      </c>
      <c r="BC61" s="50" t="s">
        <v>10</v>
      </c>
      <c r="BD61" s="50" t="s">
        <v>10</v>
      </c>
      <c r="BE61" s="57" t="s">
        <v>7</v>
      </c>
      <c r="BF61" s="57" t="s">
        <v>7</v>
      </c>
      <c r="BG61" s="57" t="s">
        <v>10</v>
      </c>
      <c r="BH61" s="57" t="s">
        <v>7</v>
      </c>
      <c r="BI61" s="57" t="s">
        <v>7</v>
      </c>
      <c r="BJ61" s="57" t="s">
        <v>10</v>
      </c>
      <c r="BK61" s="57" t="s">
        <v>10</v>
      </c>
      <c r="BL61" s="198"/>
      <c r="BM61" s="198"/>
      <c r="BN61" s="198"/>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198"/>
      <c r="CK61" s="198"/>
      <c r="CL61" s="198"/>
      <c r="CM61" s="198"/>
      <c r="CN61" s="198"/>
      <c r="CO61" s="198"/>
      <c r="CP61" s="198"/>
      <c r="CQ61" s="198"/>
      <c r="CR61" s="198"/>
      <c r="CS61" s="198"/>
      <c r="CT61" s="198"/>
      <c r="CU61" s="198"/>
      <c r="CV61" s="198"/>
      <c r="CW61" s="198"/>
      <c r="CX61" s="198"/>
      <c r="CY61" s="198"/>
      <c r="CZ61" s="198"/>
      <c r="DA61" s="198"/>
      <c r="DB61" s="198"/>
      <c r="DC61" s="198"/>
      <c r="DD61" s="198"/>
      <c r="DE61" s="198"/>
      <c r="DF61" s="198"/>
      <c r="DG61" s="198"/>
      <c r="DH61" s="198"/>
      <c r="DI61" s="198"/>
      <c r="DJ61" s="198"/>
      <c r="DK61" s="198"/>
      <c r="DL61" s="198"/>
      <c r="DM61" s="198"/>
      <c r="DN61" s="198"/>
      <c r="DO61" s="198"/>
      <c r="DP61" s="198"/>
      <c r="DQ61" s="198"/>
      <c r="DR61" s="198"/>
      <c r="DS61" s="198"/>
      <c r="DT61" s="198"/>
      <c r="DU61" s="198"/>
      <c r="DV61" s="198"/>
      <c r="DW61" s="198"/>
      <c r="DX61" s="198"/>
      <c r="DY61" s="198"/>
      <c r="DZ61" s="198"/>
      <c r="EA61" s="198"/>
      <c r="EB61" s="198"/>
      <c r="EC61" s="198"/>
      <c r="ED61" s="198"/>
      <c r="EE61" s="198"/>
      <c r="EF61" s="198"/>
      <c r="EG61" s="198"/>
      <c r="EH61" s="198"/>
      <c r="EI61" s="198"/>
      <c r="EJ61" s="198"/>
      <c r="EK61" s="198"/>
      <c r="EL61" s="198"/>
      <c r="EM61" s="198"/>
      <c r="EN61" s="198"/>
      <c r="EO61" s="198"/>
      <c r="EP61" s="198"/>
      <c r="EQ61" s="198"/>
      <c r="ER61" s="198"/>
      <c r="ES61" s="198"/>
      <c r="ET61" s="198"/>
      <c r="EU61" s="198"/>
      <c r="EV61" s="198"/>
      <c r="EW61" s="198"/>
      <c r="EX61" s="198"/>
      <c r="EY61" s="198"/>
      <c r="EZ61" s="198"/>
      <c r="FA61" s="198"/>
      <c r="FB61" s="198"/>
      <c r="FC61" s="198"/>
      <c r="FD61" s="198"/>
      <c r="FE61" s="198"/>
      <c r="FF61" s="198"/>
      <c r="FG61" s="198"/>
      <c r="FH61" s="198"/>
      <c r="FI61" s="198"/>
      <c r="FJ61" s="198"/>
      <c r="FK61" s="198"/>
      <c r="FL61" s="198"/>
      <c r="FM61" s="198"/>
      <c r="FN61" s="198"/>
      <c r="FO61" s="198"/>
      <c r="FP61" s="198"/>
      <c r="FQ61" s="198"/>
      <c r="FR61" s="198"/>
      <c r="FS61" s="198"/>
      <c r="FT61" s="198"/>
      <c r="FU61" s="198"/>
      <c r="FV61" s="198"/>
      <c r="FW61" s="198"/>
      <c r="FX61" s="198"/>
      <c r="FY61" s="198"/>
      <c r="FZ61" s="198"/>
      <c r="GA61" s="198"/>
      <c r="GB61" s="198"/>
      <c r="GC61" s="198"/>
      <c r="GD61" s="198"/>
      <c r="GE61" s="198"/>
      <c r="GF61" s="198"/>
      <c r="GG61" s="198"/>
      <c r="GH61" s="198"/>
      <c r="GI61" s="198"/>
      <c r="GJ61" s="198"/>
      <c r="GK61" s="198"/>
      <c r="GL61" s="198"/>
      <c r="GM61" s="198"/>
      <c r="GN61" s="198"/>
      <c r="GO61" s="198"/>
      <c r="GP61" s="198"/>
      <c r="GQ61" s="198"/>
      <c r="GR61" s="198"/>
      <c r="GS61" s="198"/>
      <c r="GT61" s="198"/>
      <c r="GU61" s="198"/>
      <c r="GV61" s="198"/>
      <c r="GW61" s="198"/>
      <c r="GX61" s="198"/>
      <c r="GY61" s="198"/>
      <c r="GZ61" s="198"/>
      <c r="HA61" s="198"/>
      <c r="HB61" s="198"/>
      <c r="HC61" s="198"/>
      <c r="HD61" s="198"/>
      <c r="HE61" s="198"/>
      <c r="HF61" s="198"/>
      <c r="HG61" s="198"/>
      <c r="HH61" s="198"/>
      <c r="HI61" s="198"/>
      <c r="HJ61" s="198"/>
      <c r="HK61" s="198"/>
      <c r="HL61" s="198"/>
      <c r="HM61" s="198"/>
      <c r="HN61" s="198"/>
      <c r="HO61" s="198"/>
      <c r="HP61" s="198"/>
      <c r="HQ61" s="198"/>
      <c r="HR61" s="198"/>
      <c r="HS61" s="198"/>
      <c r="HT61" s="198"/>
      <c r="HU61" s="198"/>
      <c r="HV61" s="198"/>
      <c r="HW61" s="198"/>
      <c r="HX61" s="198"/>
      <c r="HY61" s="198"/>
      <c r="HZ61" s="198"/>
      <c r="IA61" s="198"/>
      <c r="IB61" s="198"/>
      <c r="IC61" s="198"/>
      <c r="ID61" s="198"/>
      <c r="IE61" s="198"/>
      <c r="IF61" s="198"/>
      <c r="IG61" s="198"/>
      <c r="IH61" s="198"/>
      <c r="II61" s="198"/>
      <c r="IJ61" s="198"/>
      <c r="IK61" s="198"/>
      <c r="IL61" s="198"/>
      <c r="IM61" s="198"/>
      <c r="IN61" s="198"/>
      <c r="IO61" s="198"/>
      <c r="IP61" s="198"/>
      <c r="IQ61" s="198"/>
      <c r="IR61" s="198"/>
      <c r="IS61" s="198"/>
      <c r="IT61" s="198"/>
      <c r="IU61" s="198"/>
      <c r="IV61" s="198"/>
      <c r="IW61" s="198"/>
      <c r="IX61" s="198"/>
      <c r="IY61" s="198"/>
      <c r="IZ61" s="198"/>
      <c r="JA61" s="198"/>
      <c r="JB61" s="198"/>
      <c r="JC61" s="198"/>
      <c r="JD61" s="198"/>
      <c r="JE61" s="198"/>
      <c r="JF61" s="198"/>
      <c r="JG61" s="198"/>
      <c r="JH61" s="198"/>
      <c r="JI61" s="198"/>
      <c r="JJ61" s="198"/>
      <c r="JK61" s="198"/>
      <c r="JL61" s="198"/>
      <c r="JM61" s="198"/>
      <c r="JN61" s="198"/>
      <c r="JO61" s="198"/>
      <c r="JP61" s="198"/>
      <c r="JQ61" s="198"/>
      <c r="JR61" s="198"/>
      <c r="JS61" s="198"/>
      <c r="JT61" s="198"/>
      <c r="JU61" s="198"/>
      <c r="JV61" s="198"/>
      <c r="JW61" s="198"/>
    </row>
    <row r="62" spans="1:283" ht="72" customHeight="1" x14ac:dyDescent="0.25">
      <c r="B62" s="264">
        <v>58</v>
      </c>
      <c r="C62" s="265" t="s">
        <v>528</v>
      </c>
      <c r="D62" s="266">
        <v>1129</v>
      </c>
      <c r="E62" s="20" t="s">
        <v>534</v>
      </c>
      <c r="F62" s="206"/>
      <c r="G62" s="25" t="s">
        <v>7</v>
      </c>
      <c r="H62" s="25" t="s">
        <v>7</v>
      </c>
      <c r="I62" s="25" t="s">
        <v>10</v>
      </c>
      <c r="J62" s="25" t="s">
        <v>10</v>
      </c>
      <c r="K62" s="25" t="s">
        <v>7</v>
      </c>
      <c r="L62" s="25" t="s">
        <v>7</v>
      </c>
      <c r="M62" s="25" t="s">
        <v>7</v>
      </c>
      <c r="N62" s="25" t="s">
        <v>7</v>
      </c>
      <c r="O62" s="25" t="s">
        <v>7</v>
      </c>
      <c r="P62" s="25" t="s">
        <v>7</v>
      </c>
      <c r="Q62" s="25" t="s">
        <v>7</v>
      </c>
      <c r="R62" s="25" t="s">
        <v>10</v>
      </c>
      <c r="S62" s="25" t="s">
        <v>10</v>
      </c>
      <c r="T62" s="25" t="s">
        <v>10</v>
      </c>
      <c r="U62" s="25" t="s">
        <v>7</v>
      </c>
      <c r="V62" s="25" t="s">
        <v>7</v>
      </c>
      <c r="W62" s="25" t="s">
        <v>10</v>
      </c>
      <c r="X62" s="25" t="s">
        <v>10</v>
      </c>
      <c r="Y62" s="25" t="s">
        <v>7</v>
      </c>
      <c r="Z62" s="25" t="s">
        <v>7</v>
      </c>
      <c r="AA62" s="25" t="s">
        <v>10</v>
      </c>
      <c r="AB62" s="25" t="s">
        <v>10</v>
      </c>
      <c r="AC62" s="25" t="s">
        <v>10</v>
      </c>
      <c r="AD62" s="25" t="s">
        <v>10</v>
      </c>
      <c r="AE62" s="25" t="s">
        <v>10</v>
      </c>
      <c r="AF62" s="25" t="s">
        <v>10</v>
      </c>
      <c r="AG62" s="25" t="s">
        <v>10</v>
      </c>
      <c r="AH62" s="25" t="s">
        <v>10</v>
      </c>
      <c r="AI62" s="25" t="s">
        <v>10</v>
      </c>
      <c r="AJ62" s="30" t="s">
        <v>10</v>
      </c>
      <c r="AK62" s="30" t="s">
        <v>10</v>
      </c>
      <c r="AL62" s="30" t="s">
        <v>10</v>
      </c>
      <c r="AM62" s="30" t="s">
        <v>10</v>
      </c>
      <c r="AN62" s="30" t="s">
        <v>10</v>
      </c>
      <c r="AO62" s="30" t="s">
        <v>7</v>
      </c>
      <c r="AP62" s="30" t="s">
        <v>10</v>
      </c>
      <c r="AQ62" s="31" t="s">
        <v>7</v>
      </c>
      <c r="AR62" s="31" t="s">
        <v>7</v>
      </c>
      <c r="AS62" s="31" t="s">
        <v>7</v>
      </c>
      <c r="AT62" s="31" t="s">
        <v>7</v>
      </c>
      <c r="AU62" s="31" t="s">
        <v>10</v>
      </c>
      <c r="AV62" s="31" t="s">
        <v>7</v>
      </c>
      <c r="AW62" s="31" t="s">
        <v>10</v>
      </c>
      <c r="AX62" s="30" t="s">
        <v>10</v>
      </c>
      <c r="AY62" s="30" t="s">
        <v>10</v>
      </c>
      <c r="AZ62" s="30" t="s">
        <v>10</v>
      </c>
      <c r="BA62" s="50" t="s">
        <v>7</v>
      </c>
      <c r="BB62" s="50" t="s">
        <v>10</v>
      </c>
      <c r="BC62" s="50" t="s">
        <v>10</v>
      </c>
      <c r="BD62" s="50" t="s">
        <v>10</v>
      </c>
      <c r="BE62" s="57" t="s">
        <v>10</v>
      </c>
      <c r="BF62" s="57" t="s">
        <v>7</v>
      </c>
      <c r="BG62" s="57" t="s">
        <v>10</v>
      </c>
      <c r="BH62" s="57" t="s">
        <v>10</v>
      </c>
      <c r="BI62" s="57" t="s">
        <v>7</v>
      </c>
      <c r="BJ62" s="57" t="s">
        <v>10</v>
      </c>
      <c r="BK62" s="57" t="s">
        <v>10</v>
      </c>
    </row>
    <row r="63" spans="1:283" ht="72" customHeight="1" x14ac:dyDescent="0.25"/>
    <row r="64" spans="1:283" ht="15.75" thickBot="1" x14ac:dyDescent="0.3">
      <c r="N64"/>
    </row>
    <row r="65" spans="2:68" ht="60" customHeight="1" thickBot="1" x14ac:dyDescent="0.3">
      <c r="B65" t="s">
        <v>411</v>
      </c>
      <c r="G65" s="160" t="str">
        <f t="shared" ref="G65:AL65" si="0">G4</f>
        <v>#1 PET Bottles &amp; Jugs (Neck smaller than body)</v>
      </c>
      <c r="H65" s="161" t="str">
        <f t="shared" si="0"/>
        <v>#1 PET Jars &amp; Rigid Containers</v>
      </c>
      <c r="I65" s="161" t="str">
        <f t="shared" si="0"/>
        <v>#1 PET Thermoforms (Clamshells)</v>
      </c>
      <c r="J65" s="161" t="str">
        <f t="shared" si="0"/>
        <v>#1 PET Cups</v>
      </c>
      <c r="K65" s="161" t="str">
        <f t="shared" si="0"/>
        <v>#2 HDPE Bottles &amp; Jugs (Neck smaller than body)</v>
      </c>
      <c r="L65" s="161" t="str">
        <f t="shared" si="0"/>
        <v>#2 HDPE Jars &amp; Rigid Containers</v>
      </c>
      <c r="M65" s="161" t="str">
        <f t="shared" si="0"/>
        <v>#3 PVC Bottles</v>
      </c>
      <c r="N65" s="161" t="str">
        <f t="shared" si="0"/>
        <v>#3 PVC Jars &amp; Rigid Containers</v>
      </c>
      <c r="O65" s="161" t="str">
        <f t="shared" si="0"/>
        <v>#4 LDPE Bottles</v>
      </c>
      <c r="P65" s="161" t="str">
        <f t="shared" si="0"/>
        <v>#5 PP Bottles</v>
      </c>
      <c r="Q65" s="161" t="str">
        <f t="shared" si="0"/>
        <v>#5 PP Jars &amp; Rigid Containers (including tubs)</v>
      </c>
      <c r="R65" s="161" t="str">
        <f t="shared" si="0"/>
        <v>#5 PP Cups (beverage)</v>
      </c>
      <c r="S65" s="161" t="str">
        <f t="shared" si="0"/>
        <v>#5 PP Trays, Plates</v>
      </c>
      <c r="T65" s="161" t="str">
        <f t="shared" si="0"/>
        <v>#5 PP or # 6 PS Beverage Pods</v>
      </c>
      <c r="U65" s="161" t="str">
        <f t="shared" si="0"/>
        <v>#6 PS Bottles</v>
      </c>
      <c r="V65" s="161" t="str">
        <f t="shared" si="0"/>
        <v>#6 PS Jars &amp; Rigid Containers</v>
      </c>
      <c r="W65" s="161" t="str">
        <f t="shared" si="0"/>
        <v>#6 PS Cups</v>
      </c>
      <c r="X65" s="161" t="str">
        <f t="shared" si="0"/>
        <v>#6 PS Trays, Plates</v>
      </c>
      <c r="Y65" s="161" t="str">
        <f t="shared" si="0"/>
        <v>#7 Other Bottles</v>
      </c>
      <c r="Z65" s="161" t="str">
        <f t="shared" si="0"/>
        <v>#7 Other Jars &amp; Rigid Containers</v>
      </c>
      <c r="AA65" s="161" t="str">
        <f t="shared" si="0"/>
        <v>Flexibles: Bags, Wraps, Film, Pouches</v>
      </c>
      <c r="AB65" s="161" t="str">
        <f t="shared" si="0"/>
        <v xml:space="preserve">Buckets </v>
      </c>
      <c r="AC65" s="161" t="str">
        <f t="shared" si="0"/>
        <v>Bulky Plastic (e.g. crates)</v>
      </c>
      <c r="AD65" s="161" t="str">
        <f t="shared" si="0"/>
        <v>EPS Foam Blocks &amp; Shapes (e.g. Styrofoam™)</v>
      </c>
      <c r="AE65" s="161" t="str">
        <f t="shared" si="0"/>
        <v>EPS Foam Food Service &amp; Other Containers (e.g. Styrofoam™)</v>
      </c>
      <c r="AF65" s="161" t="str">
        <f t="shared" si="0"/>
        <v>Flower Pots</v>
      </c>
      <c r="AG65" s="161" t="str">
        <f t="shared" si="0"/>
        <v>Loose Lids</v>
      </c>
      <c r="AH65" s="161" t="str">
        <f t="shared" si="0"/>
        <v>Toys</v>
      </c>
      <c r="AI65" s="161" t="str">
        <f t="shared" si="0"/>
        <v>Utensils</v>
      </c>
      <c r="AJ65" s="158" t="str">
        <f t="shared" si="0"/>
        <v>Asceptic Cartons</v>
      </c>
      <c r="AK65" s="158" t="str">
        <f t="shared" si="0"/>
        <v xml:space="preserve">Cold Cups (e.g. paper fountain drink cup) </v>
      </c>
      <c r="AL65" s="158" t="str">
        <f t="shared" si="0"/>
        <v xml:space="preserve">Hard Cover Books </v>
      </c>
      <c r="AM65" s="158" t="str">
        <f t="shared" ref="AM65:BD65" si="1">AM4</f>
        <v xml:space="preserve">Hot Cups (e.g. coffee cup) </v>
      </c>
      <c r="AN65" s="158" t="str">
        <f t="shared" si="1"/>
        <v>Mail</v>
      </c>
      <c r="AO65" s="158" t="str">
        <f t="shared" si="1"/>
        <v>Paper Mailing Pouches</v>
      </c>
      <c r="AP65" s="158" t="str">
        <f t="shared" si="1"/>
        <v>Kraft Bags</v>
      </c>
      <c r="AQ65" s="158" t="str">
        <f t="shared" si="1"/>
        <v>Catalogs &amp; Magazines</v>
      </c>
      <c r="AR65" s="158" t="str">
        <f t="shared" si="1"/>
        <v>Newspaper</v>
      </c>
      <c r="AS65" s="158" t="str">
        <f t="shared" si="1"/>
        <v>OCC (old corrugated cardboard)</v>
      </c>
      <c r="AT65" s="158" t="str">
        <f t="shared" si="1"/>
        <v>Office Paper</v>
      </c>
      <c r="AU65" s="158" t="str">
        <f t="shared" si="1"/>
        <v>Phone Books</v>
      </c>
      <c r="AV65" s="158" t="str">
        <f t="shared" si="1"/>
        <v>Paperboard Boxes (e.g. cereal, tissue)</v>
      </c>
      <c r="AW65" s="158" t="str">
        <f t="shared" si="1"/>
        <v>Pizza Boxes</v>
      </c>
      <c r="AX65" s="158" t="str">
        <f t="shared" si="1"/>
        <v>Shredded Paper</v>
      </c>
      <c r="AY65" s="158" t="str">
        <f t="shared" si="1"/>
        <v>Take-out Containers</v>
      </c>
      <c r="AZ65" s="158" t="str">
        <f t="shared" si="1"/>
        <v xml:space="preserve">Tissue Paper </v>
      </c>
      <c r="BA65" s="155" t="str">
        <f t="shared" si="1"/>
        <v>Bottles and Jars</v>
      </c>
      <c r="BB65" s="155" t="str">
        <f t="shared" si="1"/>
        <v>Drinking Glass</v>
      </c>
      <c r="BC65" s="155" t="str">
        <f t="shared" si="1"/>
        <v>Ceramics (mugs, dishes, etc.)</v>
      </c>
      <c r="BD65" s="156" t="str">
        <f t="shared" si="1"/>
        <v>Windows</v>
      </c>
      <c r="BE65" s="153" t="str">
        <f t="shared" ref="BE65:BK65" si="2">BE4</f>
        <v xml:space="preserve">Aluminum Aerosol </v>
      </c>
      <c r="BF65" s="153" t="str">
        <f t="shared" si="2"/>
        <v>Aluminum Cans (e.g. food and beverage container)</v>
      </c>
      <c r="BG65" s="153" t="str">
        <f t="shared" si="2"/>
        <v>Aluminum Foil or Foil-like Container (e.g. pie plate)</v>
      </c>
      <c r="BH65" s="153" t="str">
        <f t="shared" si="2"/>
        <v>Steel Aerosol</v>
      </c>
      <c r="BI65" s="153" t="str">
        <f t="shared" si="2"/>
        <v>Steel/tin Cans</v>
      </c>
      <c r="BJ65" s="153" t="str">
        <f t="shared" si="2"/>
        <v>Steel Pots and Pans</v>
      </c>
      <c r="BK65" s="153" t="str">
        <f t="shared" si="2"/>
        <v>Steel Scrap Metal</v>
      </c>
    </row>
    <row r="66" spans="2:68" x14ac:dyDescent="0.25">
      <c r="B66" s="87" t="s">
        <v>412</v>
      </c>
      <c r="C66" s="255"/>
      <c r="D66" s="255"/>
      <c r="E66" s="255"/>
      <c r="F66" s="88"/>
      <c r="G66" s="119">
        <f>G67+G69</f>
        <v>53</v>
      </c>
      <c r="H66" s="109">
        <f t="shared" ref="H66:BD66" si="3">H67+H69</f>
        <v>53</v>
      </c>
      <c r="I66" s="109">
        <f t="shared" si="3"/>
        <v>53</v>
      </c>
      <c r="J66" s="109">
        <f t="shared" si="3"/>
        <v>53</v>
      </c>
      <c r="K66" s="109">
        <f t="shared" si="3"/>
        <v>53</v>
      </c>
      <c r="L66" s="109">
        <f t="shared" si="3"/>
        <v>53</v>
      </c>
      <c r="M66" s="109">
        <f t="shared" si="3"/>
        <v>53</v>
      </c>
      <c r="N66" s="109">
        <f t="shared" si="3"/>
        <v>53</v>
      </c>
      <c r="O66" s="109">
        <f t="shared" si="3"/>
        <v>51</v>
      </c>
      <c r="P66" s="109">
        <f t="shared" si="3"/>
        <v>53</v>
      </c>
      <c r="Q66" s="109">
        <f t="shared" si="3"/>
        <v>53</v>
      </c>
      <c r="R66" s="109">
        <f t="shared" si="3"/>
        <v>53</v>
      </c>
      <c r="S66" s="109">
        <f t="shared" si="3"/>
        <v>53</v>
      </c>
      <c r="T66" s="109">
        <f t="shared" si="3"/>
        <v>53</v>
      </c>
      <c r="U66" s="109">
        <f t="shared" si="3"/>
        <v>53</v>
      </c>
      <c r="V66" s="109">
        <f t="shared" si="3"/>
        <v>53</v>
      </c>
      <c r="W66" s="109">
        <f t="shared" si="3"/>
        <v>53</v>
      </c>
      <c r="X66" s="109">
        <f t="shared" si="3"/>
        <v>53</v>
      </c>
      <c r="Y66" s="109">
        <f t="shared" si="3"/>
        <v>53</v>
      </c>
      <c r="Z66" s="109">
        <f t="shared" si="3"/>
        <v>53</v>
      </c>
      <c r="AA66" s="109">
        <f t="shared" si="3"/>
        <v>54</v>
      </c>
      <c r="AB66" s="109">
        <f t="shared" ref="AB66:AI66" si="4">AB67+AB69</f>
        <v>54</v>
      </c>
      <c r="AC66" s="109">
        <f t="shared" si="4"/>
        <v>54</v>
      </c>
      <c r="AD66" s="109">
        <f t="shared" si="4"/>
        <v>54</v>
      </c>
      <c r="AE66" s="109">
        <f t="shared" si="4"/>
        <v>54</v>
      </c>
      <c r="AF66" s="109">
        <f t="shared" si="4"/>
        <v>54</v>
      </c>
      <c r="AG66" s="109">
        <f t="shared" si="4"/>
        <v>54</v>
      </c>
      <c r="AH66" s="109">
        <f t="shared" si="4"/>
        <v>54</v>
      </c>
      <c r="AI66" s="109">
        <f t="shared" si="4"/>
        <v>54</v>
      </c>
      <c r="AJ66" s="127">
        <f t="shared" si="3"/>
        <v>49</v>
      </c>
      <c r="AK66" s="105">
        <f t="shared" si="3"/>
        <v>54</v>
      </c>
      <c r="AL66" s="105">
        <f t="shared" si="3"/>
        <v>49</v>
      </c>
      <c r="AM66" s="105">
        <f t="shared" si="3"/>
        <v>54</v>
      </c>
      <c r="AN66" s="105">
        <f t="shared" si="3"/>
        <v>49</v>
      </c>
      <c r="AO66" s="105">
        <f t="shared" si="3"/>
        <v>49</v>
      </c>
      <c r="AP66" s="105">
        <f t="shared" si="3"/>
        <v>49</v>
      </c>
      <c r="AQ66" s="105">
        <f t="shared" si="3"/>
        <v>49</v>
      </c>
      <c r="AR66" s="105">
        <f t="shared" si="3"/>
        <v>54</v>
      </c>
      <c r="AS66" s="105">
        <f t="shared" si="3"/>
        <v>54</v>
      </c>
      <c r="AT66" s="105">
        <f t="shared" si="3"/>
        <v>54</v>
      </c>
      <c r="AU66" s="105">
        <f t="shared" si="3"/>
        <v>54</v>
      </c>
      <c r="AV66" s="105">
        <f t="shared" si="3"/>
        <v>54</v>
      </c>
      <c r="AW66" s="105">
        <f t="shared" si="3"/>
        <v>54</v>
      </c>
      <c r="AX66" s="105">
        <f t="shared" si="3"/>
        <v>54</v>
      </c>
      <c r="AY66" s="105">
        <f t="shared" si="3"/>
        <v>54</v>
      </c>
      <c r="AZ66" s="128">
        <f t="shared" si="3"/>
        <v>54</v>
      </c>
      <c r="BA66" s="135">
        <f t="shared" si="3"/>
        <v>54</v>
      </c>
      <c r="BB66" s="101">
        <f t="shared" si="3"/>
        <v>54</v>
      </c>
      <c r="BC66" s="101">
        <f t="shared" si="3"/>
        <v>54</v>
      </c>
      <c r="BD66" s="136">
        <f t="shared" si="3"/>
        <v>54</v>
      </c>
      <c r="BE66" s="144">
        <f t="shared" ref="BE66:BK66" si="5">BE67+BE69</f>
        <v>54</v>
      </c>
      <c r="BF66" s="144">
        <f t="shared" si="5"/>
        <v>54</v>
      </c>
      <c r="BG66" s="144">
        <f t="shared" si="5"/>
        <v>52</v>
      </c>
      <c r="BH66" s="144">
        <f t="shared" si="5"/>
        <v>54</v>
      </c>
      <c r="BI66" s="144">
        <f t="shared" si="5"/>
        <v>54</v>
      </c>
      <c r="BJ66" s="144">
        <f t="shared" si="5"/>
        <v>54</v>
      </c>
      <c r="BK66" s="144">
        <f t="shared" si="5"/>
        <v>54</v>
      </c>
    </row>
    <row r="67" spans="2:68" ht="24.6" customHeight="1" x14ac:dyDescent="0.25">
      <c r="B67" s="89" t="s">
        <v>7</v>
      </c>
      <c r="C67" s="117"/>
      <c r="D67" s="117"/>
      <c r="E67" s="117"/>
      <c r="F67" s="85"/>
      <c r="G67" s="121">
        <f>COUNTIF('Dropoff Center Survey'!G5:G62,"Yes")</f>
        <v>53</v>
      </c>
      <c r="H67" s="110">
        <f>COUNTIF('Dropoff Center Survey'!H5:H62,"Yes")</f>
        <v>34</v>
      </c>
      <c r="I67" s="110">
        <f>COUNTIF('Dropoff Center Survey'!I5:I62,"Yes")</f>
        <v>13</v>
      </c>
      <c r="J67" s="110">
        <f>COUNTIF('Dropoff Center Survey'!J5:J62,"Yes")</f>
        <v>13</v>
      </c>
      <c r="K67" s="110">
        <f>COUNTIF('Dropoff Center Survey'!K5:K62,"Yes")</f>
        <v>52</v>
      </c>
      <c r="L67" s="110">
        <f>COUNTIF('Dropoff Center Survey'!L5:L62,"Yes")</f>
        <v>38</v>
      </c>
      <c r="M67" s="110">
        <f>COUNTIF('Dropoff Center Survey'!M5:M62,"Yes")</f>
        <v>43</v>
      </c>
      <c r="N67" s="110">
        <f>COUNTIF('Dropoff Center Survey'!N5:N62,"Yes")</f>
        <v>30</v>
      </c>
      <c r="O67" s="110">
        <f>COUNTIF('Dropoff Center Survey'!O5:O62,"Yes")</f>
        <v>42</v>
      </c>
      <c r="P67" s="110">
        <f>COUNTIF('Dropoff Center Survey'!P5:P62,"Yes")</f>
        <v>44</v>
      </c>
      <c r="Q67" s="110">
        <f>COUNTIF('Dropoff Center Survey'!Q5:Q62,"Yes")</f>
        <v>36</v>
      </c>
      <c r="R67" s="110">
        <f>COUNTIF('Dropoff Center Survey'!R5:R62,"Yes")</f>
        <v>13</v>
      </c>
      <c r="S67" s="110">
        <f>COUNTIF('Dropoff Center Survey'!S5:S62,"Yes")</f>
        <v>14</v>
      </c>
      <c r="T67" s="110">
        <f>COUNTIF('Dropoff Center Survey'!T5:T62,"Yes")</f>
        <v>0</v>
      </c>
      <c r="U67" s="110">
        <f>COUNTIF('Dropoff Center Survey'!U5:U62,"Yes")</f>
        <v>41</v>
      </c>
      <c r="V67" s="110">
        <f>COUNTIF('Dropoff Center Survey'!V5:V62,"Yes")</f>
        <v>28</v>
      </c>
      <c r="W67" s="110">
        <f>COUNTIF('Dropoff Center Survey'!W5:W62,"Yes")</f>
        <v>9</v>
      </c>
      <c r="X67" s="110">
        <f>COUNTIF('Dropoff Center Survey'!X5:X62,"Yes")</f>
        <v>11</v>
      </c>
      <c r="Y67" s="110">
        <f>COUNTIF('Dropoff Center Survey'!Y5:Y62,"Yes")</f>
        <v>43</v>
      </c>
      <c r="Z67" s="110">
        <f>COUNTIF('Dropoff Center Survey'!Z5:Z62,"Yes")</f>
        <v>29</v>
      </c>
      <c r="AA67" s="110">
        <f>COUNTIF('Dropoff Center Survey'!AA5:AA62,"Yes")</f>
        <v>6</v>
      </c>
      <c r="AB67" s="110">
        <f>COUNTIF('Dropoff Center Survey'!AB5:AB62,"Yes")</f>
        <v>10</v>
      </c>
      <c r="AC67" s="110">
        <f>COUNTIF('Dropoff Center Survey'!AC5:AC62,"Yes")</f>
        <v>7</v>
      </c>
      <c r="AD67" s="110">
        <f>COUNTIF('Dropoff Center Survey'!AD5:AD62,"Yes")</f>
        <v>0</v>
      </c>
      <c r="AE67" s="110">
        <f>COUNTIF('Dropoff Center Survey'!AE5:AE62,"Yes")</f>
        <v>0</v>
      </c>
      <c r="AF67" s="110">
        <f>COUNTIF('Dropoff Center Survey'!AF5:AF62,"Yes")</f>
        <v>5</v>
      </c>
      <c r="AG67" s="110">
        <f>COUNTIF('Dropoff Center Survey'!AG5:AG62,"Yes")</f>
        <v>5</v>
      </c>
      <c r="AH67" s="110">
        <f>COUNTIF('Dropoff Center Survey'!AH5:AH62,"Yes")</f>
        <v>4</v>
      </c>
      <c r="AI67" s="110">
        <f>COUNTIF('Dropoff Center Survey'!AI5:AI62,"Yes")</f>
        <v>3</v>
      </c>
      <c r="AJ67" s="129">
        <f>COUNTIF('Dropoff Center Survey'!AJ5:AJ62,"Yes")</f>
        <v>14</v>
      </c>
      <c r="AK67" s="106">
        <f>COUNTIF('Dropoff Center Survey'!AK5:AK62,"Yes")</f>
        <v>0</v>
      </c>
      <c r="AL67" s="106">
        <f>COUNTIF('Dropoff Center Survey'!AL5:AL62,"Yes")</f>
        <v>8</v>
      </c>
      <c r="AM67" s="106">
        <f>COUNTIF('Dropoff Center Survey'!AM5:AM62,"Yes")</f>
        <v>0</v>
      </c>
      <c r="AN67" s="106">
        <f>COUNTIF('Dropoff Center Survey'!AN5:AN62,"Yes")</f>
        <v>38</v>
      </c>
      <c r="AO67" s="106">
        <f>COUNTIF('Dropoff Center Survey'!AO5:AO62,"Yes")</f>
        <v>40</v>
      </c>
      <c r="AP67" s="106">
        <f>COUNTIF('Dropoff Center Survey'!AP5:AP62,"Yes")</f>
        <v>39</v>
      </c>
      <c r="AQ67" s="106">
        <f>COUNTIF('Dropoff Center Survey'!AQ5:AQ62,"Yes")</f>
        <v>39</v>
      </c>
      <c r="AR67" s="106">
        <f>COUNTIF('Dropoff Center Survey'!AR5:AR62,"Yes")</f>
        <v>46</v>
      </c>
      <c r="AS67" s="106">
        <f>COUNTIF('Dropoff Center Survey'!AS5:AS62,"Yes")</f>
        <v>53</v>
      </c>
      <c r="AT67" s="106">
        <f>COUNTIF('Dropoff Center Survey'!AT5:AT62,"Yes")</f>
        <v>44</v>
      </c>
      <c r="AU67" s="106">
        <f>COUNTIF('Dropoff Center Survey'!AU5:AU62,"Yes")</f>
        <v>26</v>
      </c>
      <c r="AV67" s="106">
        <f>COUNTIF('Dropoff Center Survey'!AV5:AV62,"Yes")</f>
        <v>45</v>
      </c>
      <c r="AW67" s="106">
        <f>COUNTIF('Dropoff Center Survey'!AW5:AW62,"Yes")</f>
        <v>2</v>
      </c>
      <c r="AX67" s="106">
        <f>COUNTIF('Dropoff Center Survey'!AX5:AX62,"Yes")</f>
        <v>19</v>
      </c>
      <c r="AY67" s="106">
        <f>COUNTIF('Dropoff Center Survey'!AY5:AY62,"Yes")</f>
        <v>1</v>
      </c>
      <c r="AZ67" s="130">
        <f>COUNTIF('Dropoff Center Survey'!AZ5:AZ62,"Yes")</f>
        <v>0</v>
      </c>
      <c r="BA67" s="137">
        <f>COUNTIF('Dropoff Center Survey'!BA5:BA62,"Yes")</f>
        <v>52</v>
      </c>
      <c r="BB67" s="102">
        <f>COUNTIF('Dropoff Center Survey'!BB5:BB62,"Yes")</f>
        <v>0</v>
      </c>
      <c r="BC67" s="102">
        <f>COUNTIF('Dropoff Center Survey'!BC5:BC62,"Yes")</f>
        <v>0</v>
      </c>
      <c r="BD67" s="138">
        <f>COUNTIF('Dropoff Center Survey'!BD5:BD62,"Yes")</f>
        <v>0</v>
      </c>
      <c r="BE67" s="146">
        <f>COUNTIF('Dropoff Center Survey'!BE5:BE62,"Yes")</f>
        <v>15</v>
      </c>
      <c r="BF67" s="146">
        <f>COUNTIF('Dropoff Center Survey'!BF5:BF62,"Yes")</f>
        <v>54</v>
      </c>
      <c r="BG67" s="146">
        <f>COUNTIF('Dropoff Center Survey'!BG5:BG62,"Yes")</f>
        <v>23</v>
      </c>
      <c r="BH67" s="146">
        <f>COUNTIF('Dropoff Center Survey'!BH5:BH62,"Yes")</f>
        <v>16</v>
      </c>
      <c r="BI67" s="146">
        <f>COUNTIF('Dropoff Center Survey'!BI5:BI62,"Yes")</f>
        <v>49</v>
      </c>
      <c r="BJ67" s="146">
        <f>COUNTIF('Dropoff Center Survey'!BJ5:BJ62,"Yes")</f>
        <v>6</v>
      </c>
      <c r="BK67" s="146">
        <f>COUNTIF('Dropoff Center Survey'!BK5:BK62,"Yes")</f>
        <v>19</v>
      </c>
    </row>
    <row r="68" spans="2:68" ht="24.6" customHeight="1" x14ac:dyDescent="0.25">
      <c r="B68" s="89" t="s">
        <v>413</v>
      </c>
      <c r="C68" s="117"/>
      <c r="D68" s="117"/>
      <c r="E68" s="117"/>
      <c r="F68" s="85"/>
      <c r="G68" s="123">
        <f>G67/G66</f>
        <v>1</v>
      </c>
      <c r="H68" s="111">
        <f t="shared" ref="H68:BD68" si="6">H67/H66</f>
        <v>0.64150943396226412</v>
      </c>
      <c r="I68" s="111">
        <f t="shared" si="6"/>
        <v>0.24528301886792453</v>
      </c>
      <c r="J68" s="111">
        <f t="shared" si="6"/>
        <v>0.24528301886792453</v>
      </c>
      <c r="K68" s="111">
        <f t="shared" si="6"/>
        <v>0.98113207547169812</v>
      </c>
      <c r="L68" s="111">
        <f t="shared" si="6"/>
        <v>0.71698113207547165</v>
      </c>
      <c r="M68" s="111">
        <f t="shared" si="6"/>
        <v>0.81132075471698117</v>
      </c>
      <c r="N68" s="111">
        <f t="shared" si="6"/>
        <v>0.56603773584905659</v>
      </c>
      <c r="O68" s="111">
        <f t="shared" si="6"/>
        <v>0.82352941176470584</v>
      </c>
      <c r="P68" s="111">
        <f t="shared" si="6"/>
        <v>0.83018867924528306</v>
      </c>
      <c r="Q68" s="111">
        <f t="shared" si="6"/>
        <v>0.67924528301886788</v>
      </c>
      <c r="R68" s="111">
        <f t="shared" si="6"/>
        <v>0.24528301886792453</v>
      </c>
      <c r="S68" s="111">
        <f t="shared" si="6"/>
        <v>0.26415094339622641</v>
      </c>
      <c r="T68" s="111">
        <f t="shared" si="6"/>
        <v>0</v>
      </c>
      <c r="U68" s="111">
        <f t="shared" si="6"/>
        <v>0.77358490566037741</v>
      </c>
      <c r="V68" s="111">
        <f t="shared" si="6"/>
        <v>0.52830188679245282</v>
      </c>
      <c r="W68" s="111">
        <f t="shared" si="6"/>
        <v>0.16981132075471697</v>
      </c>
      <c r="X68" s="111">
        <f t="shared" si="6"/>
        <v>0.20754716981132076</v>
      </c>
      <c r="Y68" s="111">
        <f t="shared" si="6"/>
        <v>0.81132075471698117</v>
      </c>
      <c r="Z68" s="111">
        <f t="shared" si="6"/>
        <v>0.54716981132075471</v>
      </c>
      <c r="AA68" s="111">
        <f t="shared" si="6"/>
        <v>0.1111111111111111</v>
      </c>
      <c r="AB68" s="111">
        <f t="shared" ref="AB68:AI68" si="7">AB67/AB66</f>
        <v>0.18518518518518517</v>
      </c>
      <c r="AC68" s="111">
        <f t="shared" si="7"/>
        <v>0.12962962962962962</v>
      </c>
      <c r="AD68" s="111">
        <f t="shared" si="7"/>
        <v>0</v>
      </c>
      <c r="AE68" s="111">
        <f t="shared" si="7"/>
        <v>0</v>
      </c>
      <c r="AF68" s="111">
        <f t="shared" si="7"/>
        <v>9.2592592592592587E-2</v>
      </c>
      <c r="AG68" s="111">
        <f t="shared" si="7"/>
        <v>9.2592592592592587E-2</v>
      </c>
      <c r="AH68" s="111">
        <f t="shared" si="7"/>
        <v>7.407407407407407E-2</v>
      </c>
      <c r="AI68" s="111">
        <f t="shared" si="7"/>
        <v>5.5555555555555552E-2</v>
      </c>
      <c r="AJ68" s="131">
        <f t="shared" si="6"/>
        <v>0.2857142857142857</v>
      </c>
      <c r="AK68" s="107">
        <f t="shared" si="6"/>
        <v>0</v>
      </c>
      <c r="AL68" s="107">
        <f t="shared" si="6"/>
        <v>0.16326530612244897</v>
      </c>
      <c r="AM68" s="107">
        <f t="shared" si="6"/>
        <v>0</v>
      </c>
      <c r="AN68" s="107">
        <f t="shared" si="6"/>
        <v>0.77551020408163263</v>
      </c>
      <c r="AO68" s="107">
        <f t="shared" si="6"/>
        <v>0.81632653061224492</v>
      </c>
      <c r="AP68" s="107">
        <f t="shared" si="6"/>
        <v>0.79591836734693877</v>
      </c>
      <c r="AQ68" s="107">
        <f t="shared" si="6"/>
        <v>0.79591836734693877</v>
      </c>
      <c r="AR68" s="107">
        <f t="shared" si="6"/>
        <v>0.85185185185185186</v>
      </c>
      <c r="AS68" s="107">
        <f t="shared" si="6"/>
        <v>0.98148148148148151</v>
      </c>
      <c r="AT68" s="107">
        <f t="shared" si="6"/>
        <v>0.81481481481481477</v>
      </c>
      <c r="AU68" s="107">
        <f t="shared" si="6"/>
        <v>0.48148148148148145</v>
      </c>
      <c r="AV68" s="107">
        <f t="shared" si="6"/>
        <v>0.83333333333333337</v>
      </c>
      <c r="AW68" s="107">
        <f t="shared" si="6"/>
        <v>3.7037037037037035E-2</v>
      </c>
      <c r="AX68" s="107">
        <f t="shared" si="6"/>
        <v>0.35185185185185186</v>
      </c>
      <c r="AY68" s="107">
        <f t="shared" si="6"/>
        <v>1.8518518518518517E-2</v>
      </c>
      <c r="AZ68" s="132">
        <f t="shared" si="6"/>
        <v>0</v>
      </c>
      <c r="BA68" s="139">
        <f t="shared" si="6"/>
        <v>0.96296296296296291</v>
      </c>
      <c r="BB68" s="103">
        <f t="shared" si="6"/>
        <v>0</v>
      </c>
      <c r="BC68" s="103">
        <f t="shared" si="6"/>
        <v>0</v>
      </c>
      <c r="BD68" s="140">
        <f t="shared" si="6"/>
        <v>0</v>
      </c>
      <c r="BE68" s="148">
        <f t="shared" ref="BE68:BK68" si="8">BE67/BE66</f>
        <v>0.27777777777777779</v>
      </c>
      <c r="BF68" s="148">
        <f t="shared" si="8"/>
        <v>1</v>
      </c>
      <c r="BG68" s="148">
        <f t="shared" si="8"/>
        <v>0.44230769230769229</v>
      </c>
      <c r="BH68" s="148">
        <f t="shared" si="8"/>
        <v>0.29629629629629628</v>
      </c>
      <c r="BI68" s="148">
        <f t="shared" si="8"/>
        <v>0.90740740740740744</v>
      </c>
      <c r="BJ68" s="148">
        <f t="shared" si="8"/>
        <v>0.1111111111111111</v>
      </c>
      <c r="BK68" s="148">
        <f t="shared" si="8"/>
        <v>0.35185185185185186</v>
      </c>
    </row>
    <row r="69" spans="2:68" ht="22.5" customHeight="1" thickBot="1" x14ac:dyDescent="0.3">
      <c r="B69" s="90" t="s">
        <v>10</v>
      </c>
      <c r="C69" s="118"/>
      <c r="D69" s="118"/>
      <c r="E69" s="118"/>
      <c r="F69" s="91"/>
      <c r="G69" s="125">
        <f>COUNTIF('Dropoff Center Survey'!G5:G62,"No")</f>
        <v>0</v>
      </c>
      <c r="H69" s="112">
        <f>COUNTIF('Dropoff Center Survey'!H5:H62,"No")</f>
        <v>19</v>
      </c>
      <c r="I69" s="112">
        <f>COUNTIF('Dropoff Center Survey'!I5:I62,"No")</f>
        <v>40</v>
      </c>
      <c r="J69" s="112">
        <f>COUNTIF('Dropoff Center Survey'!J5:J62,"No")</f>
        <v>40</v>
      </c>
      <c r="K69" s="112">
        <f>COUNTIF('Dropoff Center Survey'!K5:K62,"No")</f>
        <v>1</v>
      </c>
      <c r="L69" s="112">
        <f>COUNTIF('Dropoff Center Survey'!L5:L62,"No")</f>
        <v>15</v>
      </c>
      <c r="M69" s="112">
        <f>COUNTIF('Dropoff Center Survey'!M5:M62,"No")</f>
        <v>10</v>
      </c>
      <c r="N69" s="112">
        <f>COUNTIF('Dropoff Center Survey'!N5:N62,"No")</f>
        <v>23</v>
      </c>
      <c r="O69" s="112">
        <f>COUNTIF('Dropoff Center Survey'!O5:O62,"No")</f>
        <v>9</v>
      </c>
      <c r="P69" s="112">
        <f>COUNTIF('Dropoff Center Survey'!P5:P62,"No")</f>
        <v>9</v>
      </c>
      <c r="Q69" s="112">
        <f>COUNTIF('Dropoff Center Survey'!Q5:Q62,"No")</f>
        <v>17</v>
      </c>
      <c r="R69" s="112">
        <f>COUNTIF('Dropoff Center Survey'!R5:R62,"No")</f>
        <v>40</v>
      </c>
      <c r="S69" s="112">
        <f>COUNTIF('Dropoff Center Survey'!S5:S62,"No")</f>
        <v>39</v>
      </c>
      <c r="T69" s="112">
        <f>COUNTIF('Dropoff Center Survey'!T5:T62,"No")</f>
        <v>53</v>
      </c>
      <c r="U69" s="112">
        <f>COUNTIF('Dropoff Center Survey'!U5:U62,"No")</f>
        <v>12</v>
      </c>
      <c r="V69" s="112">
        <f>COUNTIF('Dropoff Center Survey'!V5:V62,"No")</f>
        <v>25</v>
      </c>
      <c r="W69" s="112">
        <f>COUNTIF('Dropoff Center Survey'!W5:W62,"No")</f>
        <v>44</v>
      </c>
      <c r="X69" s="112">
        <f>COUNTIF('Dropoff Center Survey'!X5:X62,"No")</f>
        <v>42</v>
      </c>
      <c r="Y69" s="112">
        <f>COUNTIF('Dropoff Center Survey'!Y5:Y62,"No")</f>
        <v>10</v>
      </c>
      <c r="Z69" s="112">
        <f>COUNTIF('Dropoff Center Survey'!Z5:Z62,"No")</f>
        <v>24</v>
      </c>
      <c r="AA69" s="112">
        <f>COUNTIF('Dropoff Center Survey'!AA5:AA62,"No")</f>
        <v>48</v>
      </c>
      <c r="AB69" s="112">
        <f>COUNTIF('Dropoff Center Survey'!AB5:AB62,"No")</f>
        <v>44</v>
      </c>
      <c r="AC69" s="112">
        <f>COUNTIF('Dropoff Center Survey'!AC5:AC62,"No")</f>
        <v>47</v>
      </c>
      <c r="AD69" s="112">
        <f>COUNTIF('Dropoff Center Survey'!AD5:AD62,"No")</f>
        <v>54</v>
      </c>
      <c r="AE69" s="112">
        <f>COUNTIF('Dropoff Center Survey'!AE5:AE62,"No")</f>
        <v>54</v>
      </c>
      <c r="AF69" s="112">
        <f>COUNTIF('Dropoff Center Survey'!AF5:AF62,"No")</f>
        <v>49</v>
      </c>
      <c r="AG69" s="112">
        <f>COUNTIF('Dropoff Center Survey'!AG5:AG62,"No")</f>
        <v>49</v>
      </c>
      <c r="AH69" s="112">
        <f>COUNTIF('Dropoff Center Survey'!AH5:AH62,"No")</f>
        <v>50</v>
      </c>
      <c r="AI69" s="112">
        <f>COUNTIF('Dropoff Center Survey'!AI5:AI62,"No")</f>
        <v>51</v>
      </c>
      <c r="AJ69" s="133">
        <f>COUNTIF('Dropoff Center Survey'!AJ5:AJ62,"No")</f>
        <v>35</v>
      </c>
      <c r="AK69" s="108">
        <f>COUNTIF('Dropoff Center Survey'!AK5:AK62,"No")</f>
        <v>54</v>
      </c>
      <c r="AL69" s="108">
        <f>COUNTIF('Dropoff Center Survey'!AL5:AL62,"No")</f>
        <v>41</v>
      </c>
      <c r="AM69" s="108">
        <f>COUNTIF('Dropoff Center Survey'!AM5:AM62,"No")</f>
        <v>54</v>
      </c>
      <c r="AN69" s="108">
        <f>COUNTIF('Dropoff Center Survey'!AN5:AN62,"No")</f>
        <v>11</v>
      </c>
      <c r="AO69" s="108">
        <f>COUNTIF('Dropoff Center Survey'!AO5:AO62,"No")</f>
        <v>9</v>
      </c>
      <c r="AP69" s="108">
        <f>COUNTIF('Dropoff Center Survey'!AP5:AP62,"No")</f>
        <v>10</v>
      </c>
      <c r="AQ69" s="108">
        <f>COUNTIF('Dropoff Center Survey'!AQ5:AQ62,"No")</f>
        <v>10</v>
      </c>
      <c r="AR69" s="108">
        <f>COUNTIF('Dropoff Center Survey'!AR5:AR62,"No")</f>
        <v>8</v>
      </c>
      <c r="AS69" s="108">
        <f>COUNTIF('Dropoff Center Survey'!AS5:AS62,"No")</f>
        <v>1</v>
      </c>
      <c r="AT69" s="108">
        <f>COUNTIF('Dropoff Center Survey'!AT5:AT62,"No")</f>
        <v>10</v>
      </c>
      <c r="AU69" s="108">
        <f>COUNTIF('Dropoff Center Survey'!AU5:AU62,"No")</f>
        <v>28</v>
      </c>
      <c r="AV69" s="108">
        <f>COUNTIF('Dropoff Center Survey'!AV5:AV62,"No")</f>
        <v>9</v>
      </c>
      <c r="AW69" s="108">
        <f>COUNTIF('Dropoff Center Survey'!AW5:AW62,"No")</f>
        <v>52</v>
      </c>
      <c r="AX69" s="108">
        <f>COUNTIF('Dropoff Center Survey'!AX5:AX62,"No")</f>
        <v>35</v>
      </c>
      <c r="AY69" s="108">
        <f>COUNTIF('Dropoff Center Survey'!AY5:AY62,"No")</f>
        <v>53</v>
      </c>
      <c r="AZ69" s="134">
        <f>COUNTIF('Dropoff Center Survey'!AZ5:AZ62,"No")</f>
        <v>54</v>
      </c>
      <c r="BA69" s="141">
        <f>COUNTIF('Dropoff Center Survey'!BA5:BA62,"No")</f>
        <v>2</v>
      </c>
      <c r="BB69" s="104">
        <f>COUNTIF('Dropoff Center Survey'!BB5:BB62,"No")</f>
        <v>54</v>
      </c>
      <c r="BC69" s="104">
        <f>COUNTIF('Dropoff Center Survey'!BC5:BC62,"No")</f>
        <v>54</v>
      </c>
      <c r="BD69" s="142">
        <f>COUNTIF('Dropoff Center Survey'!BD5:BD62,"No")</f>
        <v>54</v>
      </c>
      <c r="BE69" s="150">
        <f>COUNTIF('Dropoff Center Survey'!BE5:BE62,"No")</f>
        <v>39</v>
      </c>
      <c r="BF69" s="150">
        <f>COUNTIF('Dropoff Center Survey'!BF5:BF62,"No")</f>
        <v>0</v>
      </c>
      <c r="BG69" s="150">
        <f>COUNTIF('Dropoff Center Survey'!BG5:BG62,"No")</f>
        <v>29</v>
      </c>
      <c r="BH69" s="150">
        <f>COUNTIF('Dropoff Center Survey'!BH5:BH62,"No")</f>
        <v>38</v>
      </c>
      <c r="BI69" s="150">
        <f>COUNTIF('Dropoff Center Survey'!BI5:BI62,"No")</f>
        <v>5</v>
      </c>
      <c r="BJ69" s="150">
        <f>COUNTIF('Dropoff Center Survey'!BJ5:BJ62,"No")</f>
        <v>48</v>
      </c>
      <c r="BK69" s="150">
        <f>COUNTIF('Dropoff Center Survey'!BK5:BK62,"No")</f>
        <v>35</v>
      </c>
    </row>
    <row r="70" spans="2:68" x14ac:dyDescent="0.25">
      <c r="BL70" s="447"/>
      <c r="BM70" s="447"/>
      <c r="BN70" s="447"/>
      <c r="BO70" s="447"/>
      <c r="BP70" s="447"/>
    </row>
    <row r="71" spans="2:68" x14ac:dyDescent="0.25">
      <c r="BL71" s="447"/>
      <c r="BM71" s="447"/>
      <c r="BN71" s="447"/>
      <c r="BO71" s="447"/>
      <c r="BP71" s="447"/>
    </row>
    <row r="72" spans="2:68" x14ac:dyDescent="0.25">
      <c r="BL72" s="447"/>
      <c r="BM72" s="447"/>
      <c r="BN72" s="447"/>
      <c r="BO72" s="447"/>
      <c r="BP72" s="447"/>
    </row>
    <row r="73" spans="2:68" x14ac:dyDescent="0.25">
      <c r="BL73" s="447"/>
      <c r="BM73" s="447"/>
      <c r="BN73" s="447"/>
      <c r="BO73" s="447"/>
      <c r="BP73" s="447"/>
    </row>
  </sheetData>
  <sheetProtection algorithmName="SHA-512" hashValue="JcvgDLnG1rB3w8UM+FGM1m9e6h7m/zPtOUM9Z6vRqEhChcKfU3Dn7AcngFCAVZkePtYQ1ln1WSH3ImO74mDG5Q==" saltValue="a7FYRJrZsaMu81/GoOUsog==" spinCount="100000" sheet="1" objects="1" scenarios="1" selectLockedCells="1" selectUnlockedCells="1"/>
  <autoFilter ref="B4:BK62"/>
  <mergeCells count="4">
    <mergeCell ref="B1:AK1"/>
    <mergeCell ref="N3:AQ3"/>
    <mergeCell ref="AR3:BH3"/>
    <mergeCell ref="BI3:BK3"/>
  </mergeCells>
  <conditionalFormatting sqref="AU62">
    <cfRule type="expression" dxfId="45" priority="18">
      <formula>"No"</formula>
    </cfRule>
  </conditionalFormatting>
  <conditionalFormatting sqref="AU23">
    <cfRule type="expression" dxfId="44" priority="16">
      <formula>"No"</formula>
    </cfRule>
  </conditionalFormatting>
  <conditionalFormatting sqref="AU16">
    <cfRule type="expression" dxfId="43" priority="17">
      <formula>"No"</formula>
    </cfRule>
  </conditionalFormatting>
  <conditionalFormatting sqref="AU27">
    <cfRule type="expression" dxfId="42" priority="15">
      <formula>"No"</formula>
    </cfRule>
  </conditionalFormatting>
  <conditionalFormatting sqref="AU41">
    <cfRule type="expression" dxfId="41" priority="14">
      <formula>"No"</formula>
    </cfRule>
  </conditionalFormatting>
  <conditionalFormatting sqref="AU42">
    <cfRule type="expression" dxfId="40" priority="13">
      <formula>"No"</formula>
    </cfRule>
  </conditionalFormatting>
  <conditionalFormatting sqref="AU43">
    <cfRule type="expression" dxfId="39" priority="12">
      <formula>"No"</formula>
    </cfRule>
  </conditionalFormatting>
  <conditionalFormatting sqref="AU46">
    <cfRule type="expression" dxfId="38" priority="11">
      <formula>"No"</formula>
    </cfRule>
  </conditionalFormatting>
  <conditionalFormatting sqref="AU47">
    <cfRule type="expression" dxfId="37" priority="10">
      <formula>"No"</formula>
    </cfRule>
  </conditionalFormatting>
  <conditionalFormatting sqref="AU48">
    <cfRule type="expression" dxfId="36" priority="9">
      <formula>"No"</formula>
    </cfRule>
  </conditionalFormatting>
  <conditionalFormatting sqref="AU58">
    <cfRule type="expression" dxfId="35" priority="8">
      <formula>"No"</formula>
    </cfRule>
  </conditionalFormatting>
  <conditionalFormatting sqref="AU50">
    <cfRule type="expression" dxfId="34" priority="7">
      <formula>"No"</formula>
    </cfRule>
  </conditionalFormatting>
  <conditionalFormatting sqref="AU51">
    <cfRule type="expression" dxfId="33" priority="6">
      <formula>"No"</formula>
    </cfRule>
  </conditionalFormatting>
  <conditionalFormatting sqref="AU53">
    <cfRule type="expression" dxfId="32" priority="5">
      <formula>"No"</formula>
    </cfRule>
  </conditionalFormatting>
  <conditionalFormatting sqref="AU57">
    <cfRule type="expression" dxfId="31" priority="4">
      <formula>"No"</formula>
    </cfRule>
  </conditionalFormatting>
  <conditionalFormatting sqref="AU56">
    <cfRule type="expression" dxfId="30" priority="3">
      <formula>"No"</formula>
    </cfRule>
  </conditionalFormatting>
  <conditionalFormatting sqref="AU55">
    <cfRule type="expression" dxfId="29" priority="2">
      <formula>"No"</formula>
    </cfRule>
  </conditionalFormatting>
  <conditionalFormatting sqref="AU54">
    <cfRule type="expression" dxfId="28" priority="1">
      <formula>"No"</formula>
    </cfRule>
  </conditionalFormatting>
  <hyperlinks>
    <hyperlink ref="C5" r:id="rId1" display="https://www.california-demographics.com/los-angeles-county-demographics"/>
    <hyperlink ref="C6" r:id="rId2" display="https://www.california-demographics.com/san-diego-county-demographics"/>
    <hyperlink ref="C7" r:id="rId3" display="https://www.california-demographics.com/orange-county-demographics"/>
    <hyperlink ref="C8" r:id="rId4" display="https://www.california-demographics.com/riverside-county-demographics"/>
    <hyperlink ref="C9" r:id="rId5" display="https://www.california-demographics.com/san-bernardino-county-demographics"/>
    <hyperlink ref="C10" r:id="rId6" display="https://www.california-demographics.com/santa-clara-county-demographics"/>
    <hyperlink ref="C11" r:id="rId7" display="https://www.california-demographics.com/alameda-county-demographics"/>
    <hyperlink ref="C12" r:id="rId8" display="https://www.california-demographics.com/sacramento-county-demographics"/>
    <hyperlink ref="C13" r:id="rId9" display="https://www.california-demographics.com/contra-costa-county-demographics"/>
    <hyperlink ref="C14" r:id="rId10" display="https://www.california-demographics.com/fresno-county-demographics"/>
    <hyperlink ref="C15" r:id="rId11" display="https://www.california-demographics.com/kern-county-demographics"/>
    <hyperlink ref="C16" r:id="rId12" display="https://www.california-demographics.com/san-francisco-county-demographics"/>
    <hyperlink ref="C17" r:id="rId13" display="https://www.california-demographics.com/ventura-county-demographics"/>
    <hyperlink ref="C18" r:id="rId14" display="https://www.california-demographics.com/san-mateo-county-demographics"/>
    <hyperlink ref="C19" r:id="rId15" display="https://www.california-demographics.com/san-joaquin-county-demographics"/>
    <hyperlink ref="C20" r:id="rId16" display="https://www.california-demographics.com/stanislaus-county-demographics"/>
    <hyperlink ref="C21" r:id="rId17" display="https://www.california-demographics.com/sonoma-county-demographics"/>
    <hyperlink ref="C22" r:id="rId18" display="https://www.california-demographics.com/tulare-county-demographics"/>
    <hyperlink ref="C23" r:id="rId19" display="https://www.california-demographics.com/solano-county-demographics"/>
    <hyperlink ref="C24" r:id="rId20" display="https://www.california-demographics.com/santa-barbara-county-demographics"/>
    <hyperlink ref="C25" r:id="rId21" display="https://www.california-demographics.com/monterey-county-demographics"/>
    <hyperlink ref="C26" r:id="rId22" display="https://www.california-demographics.com/placer-county-demographics"/>
    <hyperlink ref="C27" r:id="rId23" display="https://www.california-demographics.com/san-luis-obispo-county-demographics"/>
    <hyperlink ref="C28" r:id="rId24" display="https://www.california-demographics.com/merced-county-demographics"/>
    <hyperlink ref="C29" r:id="rId25" display="https://www.california-demographics.com/santa-cruz-county-demographics"/>
    <hyperlink ref="C30" r:id="rId26" display="https://www.california-demographics.com/marin-county-demographics"/>
    <hyperlink ref="C31" r:id="rId27" display="https://www.california-demographics.com/yolo-county-demographics"/>
    <hyperlink ref="C32" r:id="rId28" display="https://www.california-demographics.com/butte-county-demographics"/>
    <hyperlink ref="C33" r:id="rId29" display="https://www.california-demographics.com/el-dorado-county-demographics"/>
    <hyperlink ref="C34" r:id="rId30" display="https://www.california-demographics.com/imperial-county-demographics"/>
    <hyperlink ref="C35" r:id="rId31" display="https://www.california-demographics.com/shasta-county-demographics"/>
    <hyperlink ref="C36" r:id="rId32" display="https://www.california-demographics.com/madera-county-demographics"/>
    <hyperlink ref="C37" r:id="rId33" display="https://www.california-demographics.com/kings-county-demographics"/>
    <hyperlink ref="C38" r:id="rId34" display="https://www.california-demographics.com/napa-county-demographics"/>
    <hyperlink ref="C39" r:id="rId35" display="https://www.california-demographics.com/humboldt-county-demographics"/>
    <hyperlink ref="C40" r:id="rId36" display="https://www.california-demographics.com/nevada-county-demographics"/>
    <hyperlink ref="C41" r:id="rId37" display="https://www.california-demographics.com/sutter-county-demographics"/>
    <hyperlink ref="C42" r:id="rId38" display="https://www.california-demographics.com/mendocino-county-demographics"/>
    <hyperlink ref="C43" r:id="rId39" display="https://www.california-demographics.com/yuba-county-demographics"/>
    <hyperlink ref="C44" r:id="rId40" display="https://www.california-demographics.com/tehama-county-demographics"/>
    <hyperlink ref="C45" r:id="rId41" display="https://www.california-demographics.com/lake-county-demographics"/>
    <hyperlink ref="C46" r:id="rId42" display="https://www.california-demographics.com/san-benito-county-demographics"/>
    <hyperlink ref="C47" r:id="rId43" display="https://www.california-demographics.com/tuolumne-county-demographics"/>
    <hyperlink ref="C48" r:id="rId44" display="https://www.california-demographics.com/calaveras-county-demographics"/>
    <hyperlink ref="C49" r:id="rId45" display="https://www.california-demographics.com/siskiyou-county-demographics"/>
    <hyperlink ref="C50" r:id="rId46" display="https://www.california-demographics.com/amador-county-demographics"/>
    <hyperlink ref="C51" r:id="rId47" display="https://www.california-demographics.com/lassen-county-demographics"/>
    <hyperlink ref="C52" r:id="rId48" display="https://www.california-demographics.com/glenn-county-demographics"/>
    <hyperlink ref="C53" r:id="rId49" display="https://www.california-demographics.com/del-norte-county-demographics"/>
    <hyperlink ref="C54" r:id="rId50" display="https://www.california-demographics.com/colusa-county-demographics"/>
    <hyperlink ref="C55" r:id="rId51" display="https://www.california-demographics.com/plumas-county-demographics"/>
    <hyperlink ref="C56" r:id="rId52" display="https://www.california-demographics.com/inyo-county-demographics"/>
    <hyperlink ref="C57" r:id="rId53" display="https://www.california-demographics.com/mariposa-county-demographics"/>
    <hyperlink ref="C58" r:id="rId54" display="https://www.california-demographics.com/mono-county-demographics"/>
    <hyperlink ref="C59" r:id="rId55" display="https://www.california-demographics.com/trinity-county-demographics"/>
    <hyperlink ref="C60" r:id="rId56" display="https://www.california-demographics.com/modoc-county-demographics"/>
    <hyperlink ref="C61" r:id="rId57" display="https://www.california-demographics.com/sierra-county-demographics"/>
    <hyperlink ref="C62" r:id="rId58" display="https://www.california-demographics.com/alpine-county-demographics"/>
    <hyperlink ref="E62" r:id="rId59"/>
    <hyperlink ref="E15" r:id="rId60" display="https://kernpublicworks.com/drop-off-recycling/"/>
    <hyperlink ref="E14" r:id="rId61"/>
    <hyperlink ref="E13" r:id="rId62"/>
    <hyperlink ref="E12" r:id="rId63" display="Flyer"/>
    <hyperlink ref="E11" r:id="rId64"/>
    <hyperlink ref="E10" r:id="rId65"/>
    <hyperlink ref="E9" r:id="rId66" location="summary"/>
    <hyperlink ref="E8" r:id="rId67"/>
    <hyperlink ref="E17" r:id="rId68"/>
    <hyperlink ref="E18" r:id="rId69"/>
    <hyperlink ref="E19" r:id="rId70"/>
    <hyperlink ref="E20" r:id="rId71"/>
    <hyperlink ref="E21" r:id="rId72"/>
    <hyperlink ref="E22" r:id="rId73"/>
    <hyperlink ref="E7" r:id="rId74"/>
    <hyperlink ref="E6" r:id="rId75"/>
    <hyperlink ref="E5" r:id="rId76"/>
    <hyperlink ref="E16" r:id="rId77"/>
    <hyperlink ref="E23" r:id="rId78"/>
    <hyperlink ref="E24" r:id="rId79"/>
    <hyperlink ref="E25" r:id="rId80" location="1499930629177-911725a0-d45c"/>
    <hyperlink ref="E26" r:id="rId81"/>
    <hyperlink ref="E27" r:id="rId82"/>
    <hyperlink ref="E28" r:id="rId83"/>
    <hyperlink ref="E29" r:id="rId84"/>
    <hyperlink ref="E30" r:id="rId85" location=":~:text=Marin%20Recycle%20Center%20Hours&amp;text=Tuesday%20%E2%80%93%208%3A30%20a.m.%20to,30%20a.m.%20to%204%20p.m."/>
    <hyperlink ref="E31" r:id="rId86"/>
    <hyperlink ref="E32" r:id="rId87"/>
    <hyperlink ref="E33" r:id="rId88"/>
    <hyperlink ref="E35" r:id="rId89"/>
    <hyperlink ref="E36" r:id="rId90"/>
    <hyperlink ref="E37" r:id="rId91"/>
    <hyperlink ref="E38" r:id="rId92"/>
    <hyperlink ref="E39" r:id="rId93"/>
    <hyperlink ref="E40" r:id="rId94"/>
    <hyperlink ref="E41" r:id="rId95"/>
    <hyperlink ref="E42" r:id="rId96"/>
    <hyperlink ref="E61" r:id="rId97"/>
    <hyperlink ref="E60" r:id="rId98"/>
    <hyperlink ref="E59" r:id="rId99"/>
    <hyperlink ref="E43" r:id="rId100"/>
    <hyperlink ref="E44" r:id="rId101"/>
    <hyperlink ref="E45" r:id="rId102"/>
    <hyperlink ref="E46" r:id="rId103"/>
    <hyperlink ref="E47" r:id="rId104" display="Tuollumne County"/>
    <hyperlink ref="E48" r:id="rId105" location="gsc.tab=0"/>
    <hyperlink ref="E49" r:id="rId106"/>
    <hyperlink ref="E58" r:id="rId107"/>
    <hyperlink ref="E50" r:id="rId108"/>
    <hyperlink ref="E51" r:id="rId109"/>
    <hyperlink ref="E52" r:id="rId110"/>
    <hyperlink ref="E53" r:id="rId111"/>
    <hyperlink ref="E57" r:id="rId112"/>
    <hyperlink ref="E56" r:id="rId113" location=":~:text=The%20Inyo%20County%20Drop%2DOff,call%20775%2D727%2D5777."/>
    <hyperlink ref="E55" r:id="rId114"/>
    <hyperlink ref="E54" r:id="rId115"/>
  </hyperlinks>
  <pageMargins left="0.7" right="0.7" top="0.75" bottom="0.75" header="0.3" footer="0.3"/>
  <pageSetup scale="24" fitToHeight="0" orientation="landscape" r:id="rId1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zoomScale="75" zoomScaleNormal="75" workbookViewId="0">
      <selection activeCell="H61" sqref="H61"/>
    </sheetView>
  </sheetViews>
  <sheetFormatPr defaultRowHeight="15" x14ac:dyDescent="0.25"/>
  <sheetData>
    <row r="1" spans="1:2" x14ac:dyDescent="0.25">
      <c r="A1" s="165" t="s">
        <v>653</v>
      </c>
    </row>
    <row r="3" spans="1:2" x14ac:dyDescent="0.25">
      <c r="B3" s="334" t="s">
        <v>654</v>
      </c>
    </row>
  </sheetData>
  <sheetProtection algorithmName="SHA-512" hashValue="mwcL2YboNqOb/A7uxyHtKq4NYTepbWGGroS0/jjMHQruvRXorgvx9g/+7siAl+Viylly/39CFVsV3jmqGBWLcA==" saltValue="kyzWoKHWFXJJ8sXyEX4SBw==" spinCount="100000" sheet="1" objects="1" scenarios="1" selectLockedCells="1" selectUnlockedCells="1"/>
  <hyperlinks>
    <hyperlink ref="B3" r:id="rId1" display="3. CalRecycle CRV Scrap Value per Ton"/>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8"/>
  <sheetViews>
    <sheetView zoomScale="75" zoomScaleNormal="75" workbookViewId="0">
      <selection activeCell="H61" sqref="H61"/>
    </sheetView>
  </sheetViews>
  <sheetFormatPr defaultRowHeight="15" x14ac:dyDescent="0.25"/>
  <cols>
    <col min="2" max="2" width="23.85546875" customWidth="1"/>
    <col min="4" max="4" width="12.28515625" customWidth="1"/>
    <col min="5" max="5" width="14.5703125" customWidth="1"/>
    <col min="6" max="6" width="11.28515625" customWidth="1"/>
    <col min="7" max="7" width="10.42578125" customWidth="1"/>
    <col min="8" max="8" width="10.140625" customWidth="1"/>
    <col min="10" max="10" width="12" customWidth="1"/>
  </cols>
  <sheetData>
    <row r="1" spans="2:10" x14ac:dyDescent="0.25">
      <c r="B1" t="s">
        <v>592</v>
      </c>
    </row>
    <row r="4" spans="2:10" x14ac:dyDescent="0.25">
      <c r="B4" s="165" t="s">
        <v>593</v>
      </c>
    </row>
    <row r="6" spans="2:10" x14ac:dyDescent="0.25">
      <c r="B6" s="277" t="s">
        <v>574</v>
      </c>
    </row>
    <row r="7" spans="2:10" x14ac:dyDescent="0.25">
      <c r="B7" s="242" t="s">
        <v>575</v>
      </c>
    </row>
    <row r="8" spans="2:10" ht="15.75" thickBot="1" x14ac:dyDescent="0.3"/>
    <row r="9" spans="2:10" x14ac:dyDescent="0.25">
      <c r="B9" s="87" t="s">
        <v>576</v>
      </c>
      <c r="C9" s="88"/>
      <c r="D9" s="88"/>
      <c r="E9" s="88" t="s">
        <v>577</v>
      </c>
      <c r="F9" s="88"/>
      <c r="G9" s="88">
        <v>325.10000000000002</v>
      </c>
      <c r="H9" s="88" t="s">
        <v>578</v>
      </c>
      <c r="I9" s="88"/>
      <c r="J9" s="309"/>
    </row>
    <row r="10" spans="2:10" x14ac:dyDescent="0.25">
      <c r="B10" s="89"/>
      <c r="C10" s="85"/>
      <c r="D10" s="85"/>
      <c r="E10" s="85" t="s">
        <v>579</v>
      </c>
      <c r="F10" s="85"/>
      <c r="G10" s="85">
        <v>39.5</v>
      </c>
      <c r="H10" s="85" t="s">
        <v>578</v>
      </c>
      <c r="I10" s="85"/>
      <c r="J10" s="176"/>
    </row>
    <row r="11" spans="2:10" x14ac:dyDescent="0.25">
      <c r="B11" s="89" t="s">
        <v>580</v>
      </c>
      <c r="C11" s="85"/>
      <c r="D11" s="85"/>
      <c r="E11" s="85" t="s">
        <v>581</v>
      </c>
      <c r="F11" s="85"/>
      <c r="G11" s="278">
        <v>0.03</v>
      </c>
      <c r="H11" s="85"/>
      <c r="I11" s="85"/>
      <c r="J11" s="176"/>
    </row>
    <row r="12" spans="2:10" x14ac:dyDescent="0.25">
      <c r="B12" s="89"/>
      <c r="C12" s="85"/>
      <c r="D12" s="85"/>
      <c r="E12" s="85"/>
      <c r="F12" s="85"/>
      <c r="G12" s="85"/>
      <c r="H12" s="85"/>
      <c r="I12" s="85"/>
      <c r="J12" s="176"/>
    </row>
    <row r="13" spans="2:10" ht="75" x14ac:dyDescent="0.25">
      <c r="B13" s="307" t="s">
        <v>582</v>
      </c>
      <c r="C13" s="182" t="s">
        <v>538</v>
      </c>
      <c r="D13" s="182" t="s">
        <v>539</v>
      </c>
      <c r="E13" s="182" t="s">
        <v>540</v>
      </c>
      <c r="F13" s="182" t="s">
        <v>541</v>
      </c>
      <c r="G13" s="182" t="s">
        <v>542</v>
      </c>
      <c r="H13" s="182" t="s">
        <v>543</v>
      </c>
      <c r="I13" s="308" t="s">
        <v>544</v>
      </c>
      <c r="J13" s="172" t="s">
        <v>545</v>
      </c>
    </row>
    <row r="14" spans="2:10" x14ac:dyDescent="0.25">
      <c r="B14" s="89" t="s">
        <v>583</v>
      </c>
      <c r="C14" s="278">
        <f>D14/D$22</f>
        <v>0.14164546225614927</v>
      </c>
      <c r="D14" s="279">
        <v>5010</v>
      </c>
      <c r="E14" s="279">
        <f>D14*1000*2000/1000000</f>
        <v>10020</v>
      </c>
      <c r="F14" s="280">
        <f>E14/G9</f>
        <v>30.821285758228235</v>
      </c>
      <c r="G14" s="280">
        <f>F14*(1+G11)</f>
        <v>31.745924330975082</v>
      </c>
      <c r="H14" s="280">
        <f>G14*G10</f>
        <v>1253.9640110735158</v>
      </c>
      <c r="I14" s="285">
        <f>G14*(1+G11)^2</f>
        <v>33.679251122731465</v>
      </c>
      <c r="J14" s="289">
        <f>I14*G10</f>
        <v>1330.3304193478928</v>
      </c>
    </row>
    <row r="15" spans="2:10" x14ac:dyDescent="0.25">
      <c r="B15" s="89" t="s">
        <v>584</v>
      </c>
      <c r="C15" s="278">
        <f t="shared" ref="C15:C21" si="0">D15/D$22</f>
        <v>0.17387616624257846</v>
      </c>
      <c r="D15" s="279">
        <v>6150</v>
      </c>
      <c r="E15" s="279">
        <f t="shared" ref="E15:E22" si="1">D15*1000*2000/1000000</f>
        <v>12300</v>
      </c>
      <c r="F15" s="280">
        <f>E15/G9</f>
        <v>37.834512457705316</v>
      </c>
      <c r="G15" s="280">
        <f>F15*(1+G11)</f>
        <v>38.969547831436479</v>
      </c>
      <c r="H15" s="279">
        <f>G15*G10</f>
        <v>1539.2971393417408</v>
      </c>
      <c r="I15" s="285">
        <f>G15*(1+G11)^2</f>
        <v>41.342793294370956</v>
      </c>
      <c r="J15" s="289">
        <f>I15*G10</f>
        <v>1633.0403351276527</v>
      </c>
    </row>
    <row r="16" spans="2:10" x14ac:dyDescent="0.25">
      <c r="B16" s="89" t="s">
        <v>585</v>
      </c>
      <c r="C16" s="278">
        <f t="shared" si="0"/>
        <v>2.7141645462256149E-2</v>
      </c>
      <c r="D16" s="279">
        <v>960</v>
      </c>
      <c r="E16" s="279">
        <f t="shared" si="1"/>
        <v>1920</v>
      </c>
      <c r="F16" s="280">
        <f>E16/G9</f>
        <v>5.9058751153491231</v>
      </c>
      <c r="G16" s="280">
        <f>F16*(1+G11)</f>
        <v>6.0830513688095973</v>
      </c>
      <c r="H16" s="279">
        <f>G16*G10</f>
        <v>240.2805290679791</v>
      </c>
      <c r="I16" s="285">
        <f>G16*(1+G11)^2</f>
        <v>6.4535091971701011</v>
      </c>
      <c r="J16" s="289">
        <f>I16*G10</f>
        <v>254.91361328821898</v>
      </c>
    </row>
    <row r="17" spans="2:10" x14ac:dyDescent="0.25">
      <c r="B17" s="89" t="s">
        <v>586</v>
      </c>
      <c r="C17" s="278">
        <f t="shared" si="0"/>
        <v>0.22844218264065591</v>
      </c>
      <c r="D17" s="279">
        <v>8080</v>
      </c>
      <c r="E17" s="279">
        <f t="shared" si="1"/>
        <v>16160</v>
      </c>
      <c r="F17" s="280">
        <f>E17/G9</f>
        <v>49.707782220855115</v>
      </c>
      <c r="G17" s="280">
        <f>F17*(1+G11)</f>
        <v>51.199015687480767</v>
      </c>
      <c r="H17" s="279">
        <f>G17*G10</f>
        <v>2022.3611196554903</v>
      </c>
      <c r="I17" s="285">
        <f>G17*(1+G11)^2</f>
        <v>54.31703574284834</v>
      </c>
      <c r="J17" s="289">
        <f>I17*G10</f>
        <v>2145.5229118425095</v>
      </c>
    </row>
    <row r="18" spans="2:10" x14ac:dyDescent="0.25">
      <c r="B18" s="89" t="s">
        <v>587</v>
      </c>
      <c r="C18" s="278">
        <f t="shared" si="0"/>
        <v>2.5445292620865142E-3</v>
      </c>
      <c r="D18" s="279">
        <v>90</v>
      </c>
      <c r="E18" s="279">
        <f t="shared" si="1"/>
        <v>180</v>
      </c>
      <c r="F18" s="280">
        <f>E18/G9</f>
        <v>0.55367579206398032</v>
      </c>
      <c r="G18" s="280">
        <f>F18*(1+G11)</f>
        <v>0.57028606582589969</v>
      </c>
      <c r="H18" s="279">
        <f>G18*G10</f>
        <v>22.526299600123039</v>
      </c>
      <c r="I18" s="285">
        <f>G18*(1+G11)^2</f>
        <v>0.60501648723469692</v>
      </c>
      <c r="J18" s="289">
        <f>I18*G10</f>
        <v>23.898151245770528</v>
      </c>
    </row>
    <row r="19" spans="2:10" x14ac:dyDescent="0.25">
      <c r="B19" s="89" t="s">
        <v>588</v>
      </c>
      <c r="C19" s="278">
        <f t="shared" si="0"/>
        <v>0.22618037885213457</v>
      </c>
      <c r="D19" s="279">
        <v>8000</v>
      </c>
      <c r="E19" s="279">
        <f t="shared" si="1"/>
        <v>16000</v>
      </c>
      <c r="F19" s="280">
        <f>E19/G9</f>
        <v>49.215625961242694</v>
      </c>
      <c r="G19" s="280">
        <f>F19*(1+G11)</f>
        <v>50.692094740079973</v>
      </c>
      <c r="H19" s="279">
        <f>G19*G10</f>
        <v>2002.3377422331589</v>
      </c>
      <c r="I19" s="285">
        <f>G19*(1+G11)^2</f>
        <v>53.779243309750839</v>
      </c>
      <c r="J19" s="289">
        <f>I19*G10</f>
        <v>2124.2801107351584</v>
      </c>
    </row>
    <row r="20" spans="2:10" x14ac:dyDescent="0.25">
      <c r="B20" s="89" t="s">
        <v>589</v>
      </c>
      <c r="C20" s="278">
        <f t="shared" si="0"/>
        <v>6.6440486287814529E-2</v>
      </c>
      <c r="D20" s="279">
        <v>2350</v>
      </c>
      <c r="E20" s="279">
        <f t="shared" si="1"/>
        <v>4700</v>
      </c>
      <c r="F20" s="280">
        <f>E20/G9</f>
        <v>14.457090126115041</v>
      </c>
      <c r="G20" s="280">
        <f>F20*(1+G11)</f>
        <v>14.890802829898492</v>
      </c>
      <c r="H20" s="279">
        <f>G20*G10</f>
        <v>588.18671178099044</v>
      </c>
      <c r="I20" s="285">
        <f>G20*(1+G11)^2</f>
        <v>15.797652722239309</v>
      </c>
      <c r="J20" s="289">
        <f>I20*G10</f>
        <v>624.00728252845272</v>
      </c>
    </row>
    <row r="21" spans="2:10" x14ac:dyDescent="0.25">
      <c r="B21" s="89" t="s">
        <v>590</v>
      </c>
      <c r="C21" s="278">
        <f t="shared" si="0"/>
        <v>0.13372914899632457</v>
      </c>
      <c r="D21" s="279">
        <v>4730</v>
      </c>
      <c r="E21" s="279">
        <f t="shared" si="1"/>
        <v>9460</v>
      </c>
      <c r="F21" s="280">
        <f>E21/G9</f>
        <v>29.098738849584741</v>
      </c>
      <c r="G21" s="280">
        <f>F21*(1+G11)</f>
        <v>29.971701015072284</v>
      </c>
      <c r="H21" s="279">
        <f>G21*G10</f>
        <v>1183.8821900953553</v>
      </c>
      <c r="I21" s="285">
        <f>G21*(1+G11)^2</f>
        <v>31.796977606890184</v>
      </c>
      <c r="J21" s="289">
        <f>I21*G10</f>
        <v>1255.9806154721623</v>
      </c>
    </row>
    <row r="22" spans="2:10" x14ac:dyDescent="0.25">
      <c r="B22" s="297" t="s">
        <v>591</v>
      </c>
      <c r="C22" s="281"/>
      <c r="D22" s="282">
        <f>SUM(D14:D21)</f>
        <v>35370</v>
      </c>
      <c r="E22" s="282">
        <f t="shared" si="1"/>
        <v>70740</v>
      </c>
      <c r="F22" s="283">
        <f>E22/G9</f>
        <v>217.59458628114425</v>
      </c>
      <c r="G22" s="283">
        <f>F22*(1+G11)</f>
        <v>224.12242386957857</v>
      </c>
      <c r="H22" s="282">
        <f>G22*G10</f>
        <v>8852.8357428483541</v>
      </c>
      <c r="I22" s="286">
        <f>G22*(1+G11)^2</f>
        <v>237.77147948323588</v>
      </c>
      <c r="J22" s="290">
        <f>I22*G10</f>
        <v>9391.9734395878168</v>
      </c>
    </row>
    <row r="23" spans="2:10" x14ac:dyDescent="0.25">
      <c r="B23" s="298"/>
      <c r="C23" s="299"/>
      <c r="D23" s="284"/>
      <c r="E23" s="284"/>
      <c r="F23" s="300"/>
      <c r="G23" s="300"/>
      <c r="H23" s="301"/>
      <c r="I23" s="284"/>
      <c r="J23" s="291"/>
    </row>
    <row r="24" spans="2:10" ht="75" x14ac:dyDescent="0.25">
      <c r="B24" s="296" t="s">
        <v>537</v>
      </c>
      <c r="C24" s="86" t="s">
        <v>538</v>
      </c>
      <c r="D24" s="86" t="s">
        <v>539</v>
      </c>
      <c r="E24" s="86" t="s">
        <v>540</v>
      </c>
      <c r="F24" s="86" t="s">
        <v>541</v>
      </c>
      <c r="G24" s="86" t="s">
        <v>542</v>
      </c>
      <c r="H24" s="86" t="s">
        <v>543</v>
      </c>
      <c r="I24" s="114" t="s">
        <v>544</v>
      </c>
      <c r="J24" s="175" t="s">
        <v>545</v>
      </c>
    </row>
    <row r="25" spans="2:10" ht="56.45" customHeight="1" x14ac:dyDescent="0.25">
      <c r="B25" s="296" t="s">
        <v>546</v>
      </c>
      <c r="C25" s="85"/>
      <c r="D25" s="85"/>
      <c r="E25" s="85"/>
      <c r="F25" s="85"/>
      <c r="G25" s="85"/>
      <c r="H25" s="85"/>
      <c r="I25" s="92"/>
      <c r="J25" s="177"/>
    </row>
    <row r="26" spans="2:10" ht="48" customHeight="1" x14ac:dyDescent="0.25">
      <c r="B26" s="302" t="s">
        <v>547</v>
      </c>
      <c r="C26" s="273"/>
      <c r="D26" s="273">
        <f>SUM(D27:D28)</f>
        <v>3650</v>
      </c>
      <c r="E26" s="273">
        <f>D26*2000/1000000*1000</f>
        <v>7300</v>
      </c>
      <c r="F26" s="274">
        <f>E26/$G9</f>
        <v>22.454629344816979</v>
      </c>
      <c r="G26" s="274">
        <f>F26*(1+G11)</f>
        <v>23.128268225161488</v>
      </c>
      <c r="H26" s="274">
        <f>G26*$G10</f>
        <v>913.5665948938788</v>
      </c>
      <c r="I26" s="287">
        <f>G26*(1+G11)^2</f>
        <v>24.53677976007382</v>
      </c>
      <c r="J26" s="292">
        <f>H26*(1+G11)^2</f>
        <v>969.20280052291594</v>
      </c>
    </row>
    <row r="27" spans="2:10" x14ac:dyDescent="0.25">
      <c r="B27" s="240" t="s">
        <v>548</v>
      </c>
      <c r="C27" s="85"/>
      <c r="D27" s="85">
        <v>2960</v>
      </c>
      <c r="E27" s="85">
        <f>D27*2000/1000000*1000</f>
        <v>5920</v>
      </c>
      <c r="F27" s="275">
        <f>E27/$G9</f>
        <v>18.209781605659796</v>
      </c>
      <c r="G27" s="275">
        <f>F27*(1+G11)</f>
        <v>18.756075053829591</v>
      </c>
      <c r="H27" s="275">
        <f>G27*$G10</f>
        <v>740.86496462626883</v>
      </c>
      <c r="I27" s="288">
        <f>G27*(1+G11)^2</f>
        <v>19.898320024607813</v>
      </c>
      <c r="J27" s="293">
        <f>H27*(1+G11)^2</f>
        <v>785.98364097200852</v>
      </c>
    </row>
    <row r="28" spans="2:10" ht="30" x14ac:dyDescent="0.25">
      <c r="B28" s="240" t="s">
        <v>549</v>
      </c>
      <c r="C28" s="85"/>
      <c r="D28" s="85">
        <v>690</v>
      </c>
      <c r="E28" s="85">
        <f>D28*2000/1000000*1000</f>
        <v>1380</v>
      </c>
      <c r="F28" s="275">
        <f>E28/$G9</f>
        <v>4.2448477391571817</v>
      </c>
      <c r="G28" s="275">
        <f>F28*(1+G11)</f>
        <v>4.3721931713318973</v>
      </c>
      <c r="H28" s="275">
        <f>G28*$G10</f>
        <v>172.70163026760994</v>
      </c>
      <c r="I28" s="288">
        <f>G28*(1+G11)^2</f>
        <v>4.63845973546601</v>
      </c>
      <c r="J28" s="293">
        <f>H28*(1+G11)^2</f>
        <v>183.21915955090739</v>
      </c>
    </row>
    <row r="29" spans="2:10" x14ac:dyDescent="0.25">
      <c r="B29" s="240" t="s">
        <v>595</v>
      </c>
      <c r="C29" s="85"/>
      <c r="D29" s="85"/>
      <c r="E29" s="85"/>
      <c r="F29" s="275"/>
      <c r="G29" s="275"/>
      <c r="H29" s="275"/>
      <c r="I29" s="288"/>
      <c r="J29" s="293"/>
    </row>
    <row r="30" spans="2:10" ht="30" x14ac:dyDescent="0.25">
      <c r="B30" s="302" t="s">
        <v>550</v>
      </c>
      <c r="C30" s="272"/>
      <c r="D30" s="272">
        <f>SUM(D31:D34)</f>
        <v>3740</v>
      </c>
      <c r="E30" s="273">
        <f t="shared" ref="E30:E53" si="2">D30*2000/1000000*1000</f>
        <v>7480</v>
      </c>
      <c r="F30" s="274">
        <f>E30/$G9</f>
        <v>23.008305136880956</v>
      </c>
      <c r="G30" s="274">
        <f>F30*(1+G11)</f>
        <v>23.698554290987385</v>
      </c>
      <c r="H30" s="274">
        <f>G30*$G10</f>
        <v>936.09289449400171</v>
      </c>
      <c r="I30" s="287">
        <f>G30*(1+G11)^2</f>
        <v>25.141796247308516</v>
      </c>
      <c r="J30" s="292">
        <f>H30*(1+G11)^2</f>
        <v>993.1009517686864</v>
      </c>
    </row>
    <row r="31" spans="2:10" x14ac:dyDescent="0.25">
      <c r="B31" s="240" t="s">
        <v>551</v>
      </c>
      <c r="C31" s="85"/>
      <c r="D31" s="85">
        <v>770</v>
      </c>
      <c r="E31" s="85">
        <f t="shared" si="2"/>
        <v>1540</v>
      </c>
      <c r="F31" s="275">
        <f>E31/$G9</f>
        <v>4.7370039987696089</v>
      </c>
      <c r="G31" s="275">
        <f>F31*(1+G11)</f>
        <v>4.879114118732697</v>
      </c>
      <c r="H31" s="275">
        <f>G31*$G10</f>
        <v>192.72500768994152</v>
      </c>
      <c r="I31" s="288">
        <f>G31*(1+G11)^2</f>
        <v>5.1762521685635177</v>
      </c>
      <c r="J31" s="293">
        <f>H31*(1+G11)^2</f>
        <v>204.46196065825896</v>
      </c>
    </row>
    <row r="32" spans="2:10" x14ac:dyDescent="0.25">
      <c r="B32" s="240" t="s">
        <v>552</v>
      </c>
      <c r="C32" s="85"/>
      <c r="D32" s="85">
        <v>1590</v>
      </c>
      <c r="E32" s="85">
        <f t="shared" si="2"/>
        <v>3180</v>
      </c>
      <c r="F32" s="275">
        <f>E32/$G9</f>
        <v>9.781605659796984</v>
      </c>
      <c r="G32" s="275">
        <f>F32*(1+G11)</f>
        <v>10.075053829590894</v>
      </c>
      <c r="H32" s="275">
        <f>G32*$G10</f>
        <v>397.96462626884033</v>
      </c>
      <c r="I32" s="288">
        <f>G32*(1+G11)^2</f>
        <v>10.688624607812979</v>
      </c>
      <c r="J32" s="293">
        <f>H32*(1+G11)^2</f>
        <v>422.20067200861268</v>
      </c>
    </row>
    <row r="33" spans="2:10" x14ac:dyDescent="0.25">
      <c r="B33" s="240" t="s">
        <v>553</v>
      </c>
      <c r="C33" s="85"/>
      <c r="D33" s="85">
        <v>660</v>
      </c>
      <c r="E33" s="85">
        <f t="shared" si="2"/>
        <v>1320</v>
      </c>
      <c r="F33" s="275">
        <f>E33/$G9</f>
        <v>4.0602891418025218</v>
      </c>
      <c r="G33" s="275">
        <f>F33*(1+G11)</f>
        <v>4.1820978160565971</v>
      </c>
      <c r="H33" s="275">
        <f>G33*$G10</f>
        <v>165.19286373423557</v>
      </c>
      <c r="I33" s="288">
        <f>G33*(1+G11)^2</f>
        <v>4.4367875730544437</v>
      </c>
      <c r="J33" s="293">
        <f>H33*(1+G11)^2</f>
        <v>175.2531091356505</v>
      </c>
    </row>
    <row r="34" spans="2:10" x14ac:dyDescent="0.25">
      <c r="B34" s="240" t="s">
        <v>554</v>
      </c>
      <c r="C34" s="85"/>
      <c r="D34" s="85">
        <v>720</v>
      </c>
      <c r="E34" s="85">
        <f t="shared" si="2"/>
        <v>1440</v>
      </c>
      <c r="F34" s="275">
        <f>E34/$G9</f>
        <v>4.4294063365118426</v>
      </c>
      <c r="G34" s="275">
        <f>F34*(1+G11)</f>
        <v>4.5622885266071975</v>
      </c>
      <c r="H34" s="275">
        <f>G34*$G10</f>
        <v>180.21039680098431</v>
      </c>
      <c r="I34" s="288">
        <f>G34*(1+G11)^2</f>
        <v>4.8401318978775754</v>
      </c>
      <c r="J34" s="293">
        <f>H34*(1+G11)^2</f>
        <v>191.18520996616425</v>
      </c>
    </row>
    <row r="35" spans="2:10" ht="30" x14ac:dyDescent="0.25">
      <c r="B35" s="302" t="s">
        <v>555</v>
      </c>
      <c r="C35" s="273"/>
      <c r="D35" s="273">
        <f>SUM(D36:D38)</f>
        <v>430</v>
      </c>
      <c r="E35" s="273">
        <f t="shared" si="2"/>
        <v>860</v>
      </c>
      <c r="F35" s="274">
        <f>E35/$G9</f>
        <v>2.6453398954167948</v>
      </c>
      <c r="G35" s="274">
        <f>F35*(1+G11)</f>
        <v>2.7247000922792988</v>
      </c>
      <c r="H35" s="274">
        <f>G35*$G10</f>
        <v>107.6256536450323</v>
      </c>
      <c r="I35" s="287">
        <f>G35*(1+G11)^2</f>
        <v>2.8906343278991078</v>
      </c>
      <c r="J35" s="292">
        <f>H35*(1+G11)^2</f>
        <v>114.18005595201477</v>
      </c>
    </row>
    <row r="36" spans="2:10" x14ac:dyDescent="0.25">
      <c r="B36" s="240" t="s">
        <v>556</v>
      </c>
      <c r="C36" s="85"/>
      <c r="D36" s="85">
        <v>10</v>
      </c>
      <c r="E36" s="85">
        <f t="shared" si="2"/>
        <v>20</v>
      </c>
      <c r="F36" s="275">
        <f>E36/$G9</f>
        <v>6.1519532451553366E-2</v>
      </c>
      <c r="G36" s="275">
        <f>F36*(1+G11)</f>
        <v>6.3365118425099967E-2</v>
      </c>
      <c r="H36" s="275">
        <f>G36*$G10</f>
        <v>2.5029221777914485</v>
      </c>
      <c r="I36" s="288">
        <f>G36*(1+G11)^2</f>
        <v>6.7224054137188557E-2</v>
      </c>
      <c r="J36" s="293">
        <f>H36*(1+G11)^2</f>
        <v>2.6553501384189477</v>
      </c>
    </row>
    <row r="37" spans="2:10" x14ac:dyDescent="0.25">
      <c r="B37" s="240" t="s">
        <v>557</v>
      </c>
      <c r="C37" s="85"/>
      <c r="D37" s="85">
        <v>70</v>
      </c>
      <c r="E37" s="85">
        <f t="shared" si="2"/>
        <v>140</v>
      </c>
      <c r="F37" s="275">
        <f>E37/$G9</f>
        <v>0.43063672716087353</v>
      </c>
      <c r="G37" s="275">
        <f>F37*(1+G11)</f>
        <v>0.44355582897569973</v>
      </c>
      <c r="H37" s="275">
        <f>G37*$G10</f>
        <v>17.520455244540138</v>
      </c>
      <c r="I37" s="288">
        <f>G37*(1+G11)^2</f>
        <v>0.47056837896031983</v>
      </c>
      <c r="J37" s="293">
        <f>H37*(1+G11)^2</f>
        <v>18.587450968932632</v>
      </c>
    </row>
    <row r="38" spans="2:10" x14ac:dyDescent="0.25">
      <c r="B38" s="240" t="s">
        <v>558</v>
      </c>
      <c r="C38" s="85"/>
      <c r="D38" s="85">
        <v>350</v>
      </c>
      <c r="E38" s="85">
        <f t="shared" si="2"/>
        <v>700</v>
      </c>
      <c r="F38" s="275">
        <f>E38/$G9</f>
        <v>2.1531836358043677</v>
      </c>
      <c r="G38" s="275">
        <f>F38*(1+G11)</f>
        <v>2.2177791448784987</v>
      </c>
      <c r="H38" s="275">
        <f>G38*$G10</f>
        <v>87.602276222700695</v>
      </c>
      <c r="I38" s="288">
        <f>G38*(1+G11)^2</f>
        <v>2.3528418948015992</v>
      </c>
      <c r="J38" s="293">
        <f>H38*(1+G11)^2</f>
        <v>92.937254844663158</v>
      </c>
    </row>
    <row r="39" spans="2:10" ht="30" x14ac:dyDescent="0.25">
      <c r="B39" s="302" t="s">
        <v>559</v>
      </c>
      <c r="C39" s="273"/>
      <c r="D39" s="273">
        <f>SUM(D40:D42)</f>
        <v>3880</v>
      </c>
      <c r="E39" s="273">
        <f t="shared" si="2"/>
        <v>7760</v>
      </c>
      <c r="F39" s="274">
        <f>E39/$G9</f>
        <v>23.869578591202703</v>
      </c>
      <c r="G39" s="274">
        <f>F39*(1+G11)</f>
        <v>24.585665948938786</v>
      </c>
      <c r="H39" s="274">
        <f>G39*$G10</f>
        <v>971.13380498308209</v>
      </c>
      <c r="I39" s="287">
        <f>G39*(1+G11)^2</f>
        <v>26.082933005229158</v>
      </c>
      <c r="J39" s="292">
        <f>H39*(1+G11)^2</f>
        <v>1030.2758537065517</v>
      </c>
    </row>
    <row r="40" spans="2:10" x14ac:dyDescent="0.25">
      <c r="B40" s="240" t="s">
        <v>560</v>
      </c>
      <c r="C40" s="85"/>
      <c r="D40" s="85">
        <v>40</v>
      </c>
      <c r="E40" s="85">
        <f t="shared" si="2"/>
        <v>80</v>
      </c>
      <c r="F40" s="275">
        <f>E40/$G9</f>
        <v>0.24607812980621346</v>
      </c>
      <c r="G40" s="275">
        <f>F40*(1+G11)</f>
        <v>0.25346047370039987</v>
      </c>
      <c r="H40" s="275">
        <f>G40*$G10</f>
        <v>10.011688711165794</v>
      </c>
      <c r="I40" s="288">
        <f>G40*(1+G11)^2</f>
        <v>0.26889621654875423</v>
      </c>
      <c r="J40" s="293">
        <f>H40*(1+G11)^2</f>
        <v>10.621400553675791</v>
      </c>
    </row>
    <row r="41" spans="2:10" x14ac:dyDescent="0.25">
      <c r="B41" s="240" t="s">
        <v>561</v>
      </c>
      <c r="C41" s="85"/>
      <c r="D41" s="85">
        <v>2730</v>
      </c>
      <c r="E41" s="85">
        <f t="shared" si="2"/>
        <v>5460</v>
      </c>
      <c r="F41" s="275">
        <f>E41/$G9</f>
        <v>16.794832359274068</v>
      </c>
      <c r="G41" s="275">
        <f>F41*(1+G11)</f>
        <v>17.298677330052289</v>
      </c>
      <c r="H41" s="275">
        <f>G41*$G10</f>
        <v>683.29775453706543</v>
      </c>
      <c r="I41" s="288">
        <f>G41*(1+G11)^2</f>
        <v>18.352166779452471</v>
      </c>
      <c r="J41" s="293">
        <f>H41*(1+G11)^2</f>
        <v>724.91058778837271</v>
      </c>
    </row>
    <row r="42" spans="2:10" x14ac:dyDescent="0.25">
      <c r="B42" s="240" t="s">
        <v>562</v>
      </c>
      <c r="C42" s="85"/>
      <c r="D42" s="85">
        <v>1110</v>
      </c>
      <c r="E42" s="85">
        <f t="shared" si="2"/>
        <v>2220</v>
      </c>
      <c r="F42" s="275">
        <f>E42/$G9</f>
        <v>6.8286681021224238</v>
      </c>
      <c r="G42" s="275">
        <f>F42*(1+G11)</f>
        <v>7.0335281451860965</v>
      </c>
      <c r="H42" s="275">
        <f>G42*$G10</f>
        <v>277.82436173485081</v>
      </c>
      <c r="I42" s="288">
        <f>G42*(1+G11)^2</f>
        <v>7.4618700092279298</v>
      </c>
      <c r="J42" s="293">
        <f>H42*(1+G11)^2</f>
        <v>294.74386536450322</v>
      </c>
    </row>
    <row r="43" spans="2:10" ht="30" x14ac:dyDescent="0.25">
      <c r="B43" s="302" t="s">
        <v>563</v>
      </c>
      <c r="C43" s="276"/>
      <c r="D43" s="273">
        <f>SUM(D44:D47)</f>
        <v>2010</v>
      </c>
      <c r="E43" s="273">
        <f t="shared" si="2"/>
        <v>4019.9999999999995</v>
      </c>
      <c r="F43" s="274">
        <f>E43/$G9</f>
        <v>12.365426022762225</v>
      </c>
      <c r="G43" s="274">
        <f>F43*(1+G11)</f>
        <v>12.736388803445092</v>
      </c>
      <c r="H43" s="274">
        <f>G43*$G10</f>
        <v>503.08735773608112</v>
      </c>
      <c r="I43" s="287">
        <f>G43*(1+G11)^2</f>
        <v>13.512034881574897</v>
      </c>
      <c r="J43" s="292">
        <f>H43*(1+G11)^2</f>
        <v>533.72537782220843</v>
      </c>
    </row>
    <row r="44" spans="2:10" x14ac:dyDescent="0.25">
      <c r="B44" s="240" t="s">
        <v>564</v>
      </c>
      <c r="C44" s="85"/>
      <c r="D44" s="85">
        <v>260</v>
      </c>
      <c r="E44" s="85">
        <f t="shared" si="2"/>
        <v>520</v>
      </c>
      <c r="F44" s="275">
        <f>E44/$G9</f>
        <v>1.5995078437403876</v>
      </c>
      <c r="G44" s="275">
        <f>F44*(1+G11)</f>
        <v>1.6474930790525992</v>
      </c>
      <c r="H44" s="275">
        <f>G44*$G10</f>
        <v>65.07597662257767</v>
      </c>
      <c r="I44" s="288">
        <f>G44*(1+G11)^2</f>
        <v>1.7478254075669024</v>
      </c>
      <c r="J44" s="293">
        <f>H44*(1+G11)^2</f>
        <v>69.039103598892652</v>
      </c>
    </row>
    <row r="45" spans="2:10" x14ac:dyDescent="0.25">
      <c r="B45" s="240" t="s">
        <v>565</v>
      </c>
      <c r="C45" s="85"/>
      <c r="D45" s="85">
        <v>540</v>
      </c>
      <c r="E45" s="85">
        <f t="shared" si="2"/>
        <v>1080</v>
      </c>
      <c r="F45" s="275">
        <f>E45/$G9</f>
        <v>3.3220547523838815</v>
      </c>
      <c r="G45" s="275">
        <f>F45*(1+G11)</f>
        <v>3.4217163949553981</v>
      </c>
      <c r="H45" s="275">
        <f>G45*$G10</f>
        <v>135.15779760073823</v>
      </c>
      <c r="I45" s="288">
        <f>G45*(1+G11)^2</f>
        <v>3.6300989234081817</v>
      </c>
      <c r="J45" s="293">
        <f>H45*(1+G11)^2</f>
        <v>143.38890747462318</v>
      </c>
    </row>
    <row r="46" spans="2:10" x14ac:dyDescent="0.25">
      <c r="B46" s="240" t="s">
        <v>609</v>
      </c>
      <c r="C46" s="85"/>
      <c r="D46" s="85">
        <v>170</v>
      </c>
      <c r="E46" s="85">
        <f t="shared" si="2"/>
        <v>340</v>
      </c>
      <c r="F46" s="275">
        <f>E46/$G10</f>
        <v>8.6075949367088604</v>
      </c>
      <c r="G46" s="275">
        <f>F46*(1+G12)</f>
        <v>8.6075949367088604</v>
      </c>
      <c r="H46" s="275">
        <f>G46*$G11</f>
        <v>0.25822784810126581</v>
      </c>
      <c r="I46" s="288">
        <f>G46*(1+G12)^2</f>
        <v>8.6075949367088604</v>
      </c>
      <c r="J46" s="293">
        <f>H46*(1+G12)^2</f>
        <v>0.25822784810126581</v>
      </c>
    </row>
    <row r="47" spans="2:10" x14ac:dyDescent="0.25">
      <c r="B47" s="240" t="s">
        <v>566</v>
      </c>
      <c r="C47" s="85"/>
      <c r="D47" s="85">
        <v>1040</v>
      </c>
      <c r="E47" s="85">
        <f t="shared" si="2"/>
        <v>2080</v>
      </c>
      <c r="F47" s="275">
        <f>E47/$G9</f>
        <v>6.3980313749615503</v>
      </c>
      <c r="G47" s="275">
        <f>F47*(1+G11)</f>
        <v>6.5899723162103969</v>
      </c>
      <c r="H47" s="275">
        <f>G47*$G10</f>
        <v>260.30390649031068</v>
      </c>
      <c r="I47" s="288">
        <f>G47*(1+G11)^2</f>
        <v>6.9913016302676096</v>
      </c>
      <c r="J47" s="293">
        <f>H47*(1+G11)^2</f>
        <v>276.15641439557061</v>
      </c>
    </row>
    <row r="48" spans="2:10" ht="30" x14ac:dyDescent="0.25">
      <c r="B48" s="302" t="s">
        <v>567</v>
      </c>
      <c r="C48" s="276"/>
      <c r="D48" s="273">
        <f>SUM(D49:D52)</f>
        <v>1430</v>
      </c>
      <c r="E48" s="273">
        <f t="shared" si="2"/>
        <v>2860</v>
      </c>
      <c r="F48" s="274">
        <f>E48/$G9</f>
        <v>8.7972931405721315</v>
      </c>
      <c r="G48" s="274">
        <f>F48*(1+G11)</f>
        <v>9.061211934789295</v>
      </c>
      <c r="H48" s="274">
        <f>G48*$G10</f>
        <v>357.91787142417718</v>
      </c>
      <c r="I48" s="287">
        <f>G48*(1+G11)^2</f>
        <v>9.6130397416179623</v>
      </c>
      <c r="J48" s="292">
        <f>H48*(1+G11)^2</f>
        <v>379.71506979390955</v>
      </c>
    </row>
    <row r="49" spans="2:10" x14ac:dyDescent="0.25">
      <c r="B49" s="240" t="s">
        <v>568</v>
      </c>
      <c r="C49" s="85"/>
      <c r="D49" s="85">
        <v>90</v>
      </c>
      <c r="E49" s="85">
        <f t="shared" si="2"/>
        <v>180</v>
      </c>
      <c r="F49" s="275">
        <f>E49/$G9</f>
        <v>0.55367579206398032</v>
      </c>
      <c r="G49" s="275">
        <f>F49*(1+G11)</f>
        <v>0.57028606582589969</v>
      </c>
      <c r="H49" s="275">
        <f>G49*$G10</f>
        <v>22.526299600123039</v>
      </c>
      <c r="I49" s="288">
        <f>G49*(1+G11)^2</f>
        <v>0.60501648723469692</v>
      </c>
      <c r="J49" s="293">
        <f>H49*(1+G11)^2</f>
        <v>23.898151245770531</v>
      </c>
    </row>
    <row r="50" spans="2:10" x14ac:dyDescent="0.25">
      <c r="B50" s="240" t="s">
        <v>569</v>
      </c>
      <c r="C50" s="85"/>
      <c r="D50" s="85">
        <v>140</v>
      </c>
      <c r="E50" s="85">
        <f t="shared" si="2"/>
        <v>280</v>
      </c>
      <c r="F50" s="275">
        <f>E50/$G9</f>
        <v>0.86127345432174707</v>
      </c>
      <c r="G50" s="275">
        <f>F50*(1+G11)</f>
        <v>0.88711165795139946</v>
      </c>
      <c r="H50" s="275">
        <f>G50*$G10</f>
        <v>35.040910489080275</v>
      </c>
      <c r="I50" s="288">
        <f>G50*(1+G11)^2</f>
        <v>0.94113675792063967</v>
      </c>
      <c r="J50" s="293">
        <f>H50*(1+G11)^2</f>
        <v>37.174901937865265</v>
      </c>
    </row>
    <row r="51" spans="2:10" x14ac:dyDescent="0.25">
      <c r="B51" s="240" t="s">
        <v>611</v>
      </c>
      <c r="C51" s="85"/>
      <c r="D51" s="85">
        <v>860</v>
      </c>
      <c r="E51" s="85">
        <f t="shared" si="2"/>
        <v>1720</v>
      </c>
      <c r="F51" s="275">
        <f>E51/$G10</f>
        <v>43.544303797468352</v>
      </c>
      <c r="G51" s="275">
        <f>F51*(1+G12)</f>
        <v>43.544303797468352</v>
      </c>
      <c r="H51" s="275">
        <f>G51*$G11</f>
        <v>1.3063291139240505</v>
      </c>
      <c r="I51" s="288">
        <f>G51*(1+G12)^2</f>
        <v>43.544303797468352</v>
      </c>
      <c r="J51" s="293">
        <f>H51*(1+G12)^2</f>
        <v>1.3063291139240505</v>
      </c>
    </row>
    <row r="52" spans="2:10" x14ac:dyDescent="0.25">
      <c r="B52" s="240" t="s">
        <v>570</v>
      </c>
      <c r="C52" s="85"/>
      <c r="D52" s="85">
        <v>340</v>
      </c>
      <c r="E52" s="85">
        <f t="shared" si="2"/>
        <v>680</v>
      </c>
      <c r="F52" s="275">
        <f>E52/$G9</f>
        <v>2.0916641033528145</v>
      </c>
      <c r="G52" s="275">
        <f>F52*(1+G11)</f>
        <v>2.1544140264533991</v>
      </c>
      <c r="H52" s="275">
        <f>G52*$G10</f>
        <v>85.099354044909262</v>
      </c>
      <c r="I52" s="288">
        <f>G52*(1+G11)^2</f>
        <v>2.2856178406644112</v>
      </c>
      <c r="J52" s="293">
        <f>H52*(1+G11)^2</f>
        <v>90.281904706244234</v>
      </c>
    </row>
    <row r="53" spans="2:10" ht="45" x14ac:dyDescent="0.25">
      <c r="B53" s="302" t="s">
        <v>571</v>
      </c>
      <c r="C53" s="276"/>
      <c r="D53" s="273">
        <f>20+360</f>
        <v>380</v>
      </c>
      <c r="E53" s="273">
        <f t="shared" si="2"/>
        <v>760</v>
      </c>
      <c r="F53" s="274">
        <f>E53/$G9</f>
        <v>2.3377422331590276</v>
      </c>
      <c r="G53" s="274">
        <f>F53*(1+G11)</f>
        <v>2.4078745001537984</v>
      </c>
      <c r="H53" s="274">
        <f>G53*$G10</f>
        <v>95.111042756075037</v>
      </c>
      <c r="I53" s="287">
        <f>G53*(1+G11)^2</f>
        <v>2.5545140572131646</v>
      </c>
      <c r="J53" s="292">
        <f>H53*(1+G11)^2</f>
        <v>100.90330525992</v>
      </c>
    </row>
    <row r="54" spans="2:10" ht="30" x14ac:dyDescent="0.25">
      <c r="B54" s="303" t="s">
        <v>572</v>
      </c>
      <c r="C54" s="94"/>
      <c r="D54" s="94"/>
      <c r="E54" s="94"/>
      <c r="F54" s="94"/>
      <c r="G54" s="94"/>
      <c r="H54" s="94"/>
      <c r="I54" s="94"/>
      <c r="J54" s="294"/>
    </row>
    <row r="55" spans="2:10" ht="15.75" thickBot="1" x14ac:dyDescent="0.3">
      <c r="B55" s="304" t="s">
        <v>573</v>
      </c>
      <c r="C55" s="91"/>
      <c r="D55" s="91">
        <f>D33+D37+D41+D45+D50</f>
        <v>4140</v>
      </c>
      <c r="E55" s="305">
        <f t="shared" ref="E55:J55" si="3">E33+E37+E41+E45+E50</f>
        <v>8280</v>
      </c>
      <c r="F55" s="305">
        <f t="shared" si="3"/>
        <v>25.46908643494309</v>
      </c>
      <c r="G55" s="305">
        <f t="shared" si="3"/>
        <v>26.233159027991384</v>
      </c>
      <c r="H55" s="305">
        <f t="shared" si="3"/>
        <v>1036.2097816056598</v>
      </c>
      <c r="I55" s="306">
        <f t="shared" si="3"/>
        <v>27.830758412796055</v>
      </c>
      <c r="J55" s="295">
        <f t="shared" si="3"/>
        <v>1099.3149573054443</v>
      </c>
    </row>
    <row r="58" spans="2:10" x14ac:dyDescent="0.25">
      <c r="B58" s="165" t="s">
        <v>621</v>
      </c>
    </row>
    <row r="59" spans="2:10" ht="15.75" thickBot="1" x14ac:dyDescent="0.3"/>
    <row r="60" spans="2:10" x14ac:dyDescent="0.25">
      <c r="B60" s="87" t="s">
        <v>622</v>
      </c>
      <c r="C60" s="88"/>
      <c r="D60" s="88"/>
      <c r="E60" s="88" t="s">
        <v>577</v>
      </c>
      <c r="F60" s="88"/>
      <c r="G60" s="88">
        <v>325.10000000000002</v>
      </c>
      <c r="H60" s="88" t="s">
        <v>578</v>
      </c>
      <c r="I60" s="88"/>
      <c r="J60" s="309"/>
    </row>
    <row r="61" spans="2:10" x14ac:dyDescent="0.25">
      <c r="B61" s="89"/>
      <c r="C61" s="85"/>
      <c r="D61" s="85"/>
      <c r="E61" s="85" t="s">
        <v>579</v>
      </c>
      <c r="F61" s="85"/>
      <c r="G61" s="85">
        <v>39.5</v>
      </c>
      <c r="H61" s="85" t="s">
        <v>578</v>
      </c>
      <c r="I61" s="85"/>
      <c r="J61" s="176"/>
    </row>
    <row r="62" spans="2:10" x14ac:dyDescent="0.25">
      <c r="B62" s="89" t="s">
        <v>580</v>
      </c>
      <c r="C62" s="85"/>
      <c r="D62" s="85"/>
      <c r="E62" s="85" t="s">
        <v>631</v>
      </c>
      <c r="F62" s="85"/>
      <c r="G62" s="278">
        <v>0</v>
      </c>
      <c r="H62" s="85"/>
      <c r="I62" s="85"/>
      <c r="J62" s="176"/>
    </row>
    <row r="63" spans="2:10" x14ac:dyDescent="0.25">
      <c r="B63" s="89"/>
      <c r="C63" s="85"/>
      <c r="D63" s="85"/>
      <c r="E63" s="85"/>
      <c r="F63" s="85"/>
      <c r="G63" s="85"/>
      <c r="H63" s="85"/>
      <c r="I63" s="85"/>
      <c r="J63" s="176"/>
    </row>
    <row r="64" spans="2:10" ht="75" x14ac:dyDescent="0.25">
      <c r="B64" s="307"/>
      <c r="C64" s="182"/>
      <c r="D64" s="182" t="s">
        <v>539</v>
      </c>
      <c r="E64" s="182" t="s">
        <v>540</v>
      </c>
      <c r="F64" s="182" t="s">
        <v>541</v>
      </c>
      <c r="G64" s="182" t="s">
        <v>542</v>
      </c>
      <c r="H64" s="182" t="s">
        <v>543</v>
      </c>
      <c r="I64" s="308" t="s">
        <v>544</v>
      </c>
      <c r="J64" s="172" t="s">
        <v>545</v>
      </c>
    </row>
    <row r="65" spans="2:10" x14ac:dyDescent="0.25">
      <c r="B65" s="89" t="s">
        <v>623</v>
      </c>
      <c r="C65" s="278"/>
      <c r="D65" s="279">
        <v>1480</v>
      </c>
      <c r="E65" s="279">
        <f>D65*1000*2000/1000000</f>
        <v>2960</v>
      </c>
      <c r="F65" s="280">
        <f>E65/G60</f>
        <v>9.1048908028298978</v>
      </c>
      <c r="G65" s="280">
        <f>F65*(1+G62)</f>
        <v>9.1048908028298978</v>
      </c>
      <c r="H65" s="280">
        <f>G65*G61</f>
        <v>359.64318671178097</v>
      </c>
      <c r="I65" s="285">
        <f>G65*(1+G62)^2</f>
        <v>9.1048908028298978</v>
      </c>
      <c r="J65" s="289">
        <f>I65*G61</f>
        <v>359.64318671178097</v>
      </c>
    </row>
    <row r="66" spans="2:10" x14ac:dyDescent="0.25">
      <c r="B66" s="89" t="s">
        <v>625</v>
      </c>
      <c r="C66" s="278"/>
      <c r="D66" s="279">
        <v>1260</v>
      </c>
      <c r="E66" s="279">
        <f t="shared" ref="E66:E68" si="4">D66*1000*2000/1000000</f>
        <v>2520</v>
      </c>
      <c r="F66" s="280">
        <f>E66/G60</f>
        <v>7.7514610888957236</v>
      </c>
      <c r="G66" s="280">
        <f>F66*(1+G62)</f>
        <v>7.7514610888957236</v>
      </c>
      <c r="H66" s="279">
        <f>G66*G61</f>
        <v>306.18271301138111</v>
      </c>
      <c r="I66" s="285">
        <f>G66*(1+G62)^2</f>
        <v>7.7514610888957236</v>
      </c>
      <c r="J66" s="289">
        <f>I66*G61</f>
        <v>306.18271301138111</v>
      </c>
    </row>
    <row r="67" spans="2:10" x14ac:dyDescent="0.25">
      <c r="B67" s="89" t="s">
        <v>624</v>
      </c>
      <c r="C67" s="278"/>
      <c r="D67" s="279">
        <v>500</v>
      </c>
      <c r="E67" s="279">
        <f t="shared" si="4"/>
        <v>1000</v>
      </c>
      <c r="F67" s="280">
        <f>E67/G60</f>
        <v>3.0759766225776684</v>
      </c>
      <c r="G67" s="280">
        <f>F67*(1+G62)</f>
        <v>3.0759766225776684</v>
      </c>
      <c r="H67" s="279">
        <f>G67*G61</f>
        <v>121.50107659181791</v>
      </c>
      <c r="I67" s="285">
        <f>G67*(1+G62)^2</f>
        <v>3.0759766225776684</v>
      </c>
      <c r="J67" s="289">
        <f>I67*G61</f>
        <v>121.50107659181791</v>
      </c>
    </row>
    <row r="68" spans="2:10" x14ac:dyDescent="0.25">
      <c r="B68" s="89" t="s">
        <v>626</v>
      </c>
      <c r="C68" s="278"/>
      <c r="D68" s="279">
        <v>130</v>
      </c>
      <c r="E68" s="279">
        <f t="shared" si="4"/>
        <v>260</v>
      </c>
      <c r="F68" s="280">
        <f>E68/G60</f>
        <v>0.79975392187019378</v>
      </c>
      <c r="G68" s="280">
        <f>F68*(1+G62)</f>
        <v>0.79975392187019378</v>
      </c>
      <c r="H68" s="279">
        <f>G68*G61</f>
        <v>31.590279913872653</v>
      </c>
      <c r="I68" s="285">
        <f>G68*(1+G62)^2</f>
        <v>0.79975392187019378</v>
      </c>
      <c r="J68" s="289">
        <f>I68*G61</f>
        <v>31.590279913872653</v>
      </c>
    </row>
    <row r="81" spans="2:10" x14ac:dyDescent="0.25">
      <c r="B81" s="165" t="s">
        <v>629</v>
      </c>
    </row>
    <row r="82" spans="2:10" ht="15.75" thickBot="1" x14ac:dyDescent="0.3"/>
    <row r="83" spans="2:10" x14ac:dyDescent="0.25">
      <c r="B83" s="87" t="s">
        <v>622</v>
      </c>
      <c r="C83" s="88"/>
      <c r="D83" s="88"/>
      <c r="E83" s="88" t="s">
        <v>577</v>
      </c>
      <c r="F83" s="88"/>
      <c r="G83" s="88">
        <v>325.10000000000002</v>
      </c>
      <c r="H83" s="88" t="s">
        <v>578</v>
      </c>
      <c r="I83" s="88"/>
      <c r="J83" s="309"/>
    </row>
    <row r="84" spans="2:10" x14ac:dyDescent="0.25">
      <c r="B84" s="89"/>
      <c r="C84" s="85"/>
      <c r="D84" s="85"/>
      <c r="E84" s="85" t="s">
        <v>579</v>
      </c>
      <c r="F84" s="85"/>
      <c r="G84" s="85">
        <v>39.5</v>
      </c>
      <c r="H84" s="85" t="s">
        <v>578</v>
      </c>
      <c r="I84" s="85"/>
      <c r="J84" s="176"/>
    </row>
    <row r="85" spans="2:10" x14ac:dyDescent="0.25">
      <c r="B85" s="89" t="s">
        <v>580</v>
      </c>
      <c r="C85" s="85"/>
      <c r="D85" s="85"/>
      <c r="E85" s="85" t="s">
        <v>630</v>
      </c>
      <c r="F85" s="85"/>
      <c r="G85" s="278">
        <v>0</v>
      </c>
      <c r="H85" s="85"/>
      <c r="I85" s="85"/>
      <c r="J85" s="176"/>
    </row>
    <row r="86" spans="2:10" x14ac:dyDescent="0.25">
      <c r="B86" s="89"/>
      <c r="C86" s="85"/>
      <c r="D86" s="85"/>
      <c r="E86" s="85"/>
      <c r="F86" s="85"/>
      <c r="G86" s="85"/>
      <c r="H86" s="85"/>
      <c r="I86" s="85"/>
      <c r="J86" s="176"/>
    </row>
    <row r="87" spans="2:10" ht="75" x14ac:dyDescent="0.25">
      <c r="B87" s="307"/>
      <c r="C87" s="182"/>
      <c r="D87" s="182" t="s">
        <v>539</v>
      </c>
      <c r="E87" s="182" t="s">
        <v>540</v>
      </c>
      <c r="F87" s="182" t="s">
        <v>541</v>
      </c>
      <c r="G87" s="182" t="s">
        <v>542</v>
      </c>
      <c r="H87" s="182" t="s">
        <v>543</v>
      </c>
      <c r="I87" s="308" t="s">
        <v>544</v>
      </c>
      <c r="J87" s="172" t="s">
        <v>545</v>
      </c>
    </row>
    <row r="88" spans="2:10" x14ac:dyDescent="0.25">
      <c r="B88" s="89" t="s">
        <v>632</v>
      </c>
      <c r="C88" s="278"/>
      <c r="D88" s="279">
        <v>11380</v>
      </c>
      <c r="E88" s="279">
        <f>D88*1000*2000/1000000</f>
        <v>22760</v>
      </c>
      <c r="F88" s="280">
        <f>E88/G83</f>
        <v>70.009227929867734</v>
      </c>
      <c r="G88" s="280">
        <f>F88*(1+G85)</f>
        <v>70.009227929867734</v>
      </c>
      <c r="H88" s="280">
        <f>G88*G84</f>
        <v>2765.3645032297754</v>
      </c>
      <c r="I88" s="285">
        <f>G88*(1+G85)^2</f>
        <v>70.009227929867734</v>
      </c>
      <c r="J88" s="289">
        <f>I88*G84</f>
        <v>2765.3645032297754</v>
      </c>
    </row>
    <row r="96" spans="2:10" x14ac:dyDescent="0.25">
      <c r="B96" s="165" t="s">
        <v>633</v>
      </c>
    </row>
    <row r="97" spans="2:10" ht="15.75" thickBot="1" x14ac:dyDescent="0.3"/>
    <row r="98" spans="2:10" x14ac:dyDescent="0.25">
      <c r="B98" s="87" t="s">
        <v>576</v>
      </c>
      <c r="C98" s="88"/>
      <c r="D98" s="88"/>
      <c r="E98" s="88" t="s">
        <v>577</v>
      </c>
      <c r="F98" s="88"/>
      <c r="G98" s="88">
        <v>325.10000000000002</v>
      </c>
      <c r="H98" s="88" t="s">
        <v>578</v>
      </c>
      <c r="I98" s="88"/>
      <c r="J98" s="309"/>
    </row>
    <row r="99" spans="2:10" x14ac:dyDescent="0.25">
      <c r="B99" s="89"/>
      <c r="C99" s="85"/>
      <c r="D99" s="85"/>
      <c r="E99" s="85" t="s">
        <v>579</v>
      </c>
      <c r="F99" s="85"/>
      <c r="G99" s="85">
        <v>39.5</v>
      </c>
      <c r="H99" s="85" t="s">
        <v>578</v>
      </c>
      <c r="I99" s="85"/>
      <c r="J99" s="176"/>
    </row>
    <row r="100" spans="2:10" x14ac:dyDescent="0.25">
      <c r="B100" s="89" t="s">
        <v>580</v>
      </c>
      <c r="C100" s="85"/>
      <c r="D100" s="85"/>
      <c r="E100" s="85" t="s">
        <v>635</v>
      </c>
      <c r="F100" s="85"/>
      <c r="G100" s="278">
        <v>0</v>
      </c>
      <c r="H100" s="85"/>
      <c r="I100" s="85"/>
      <c r="J100" s="176"/>
    </row>
    <row r="101" spans="2:10" x14ac:dyDescent="0.25">
      <c r="B101" s="89"/>
      <c r="C101" s="85"/>
      <c r="D101" s="85"/>
      <c r="E101" s="85"/>
      <c r="F101" s="85"/>
      <c r="G101" s="85"/>
      <c r="H101" s="85"/>
      <c r="I101" s="85"/>
      <c r="J101" s="176"/>
    </row>
    <row r="102" spans="2:10" ht="75" x14ac:dyDescent="0.25">
      <c r="B102" s="307" t="s">
        <v>582</v>
      </c>
      <c r="C102" s="182" t="s">
        <v>538</v>
      </c>
      <c r="D102" s="182" t="s">
        <v>539</v>
      </c>
      <c r="E102" s="182" t="s">
        <v>540</v>
      </c>
      <c r="F102" s="182" t="s">
        <v>541</v>
      </c>
      <c r="G102" s="182" t="s">
        <v>542</v>
      </c>
      <c r="H102" s="182" t="s">
        <v>543</v>
      </c>
      <c r="I102" s="308" t="s">
        <v>544</v>
      </c>
      <c r="J102" s="172" t="s">
        <v>545</v>
      </c>
    </row>
    <row r="103" spans="2:10" x14ac:dyDescent="0.25">
      <c r="B103" s="89" t="s">
        <v>634</v>
      </c>
      <c r="C103" s="278"/>
      <c r="D103" s="279">
        <v>5440</v>
      </c>
      <c r="E103" s="279">
        <f>D103*1000*2000/1000000</f>
        <v>10880</v>
      </c>
      <c r="F103" s="280">
        <f>E103/G98</f>
        <v>33.466625653645032</v>
      </c>
      <c r="G103" s="280">
        <f>F103*(1+G100)</f>
        <v>33.466625653645032</v>
      </c>
      <c r="H103" s="280">
        <f>G103*G99</f>
        <v>1321.9317133189788</v>
      </c>
      <c r="I103" s="285">
        <f>G103*(1+G100)^2</f>
        <v>33.466625653645032</v>
      </c>
      <c r="J103" s="289">
        <f>I103*G99</f>
        <v>1321.9317133189788</v>
      </c>
    </row>
    <row r="104" spans="2:10" x14ac:dyDescent="0.25">
      <c r="B104" s="89" t="s">
        <v>636</v>
      </c>
      <c r="C104" s="278"/>
      <c r="D104" s="279">
        <v>700</v>
      </c>
      <c r="E104" s="279">
        <f t="shared" ref="E104:E111" si="5">D104*1000*2000/1000000</f>
        <v>1400</v>
      </c>
      <c r="F104" s="280">
        <f>E104/G98</f>
        <v>4.3063672716087353</v>
      </c>
      <c r="G104" s="280">
        <f>F104*(1+G100)</f>
        <v>4.3063672716087353</v>
      </c>
      <c r="H104" s="279">
        <f>G104*G99</f>
        <v>170.10150722854505</v>
      </c>
      <c r="I104" s="285">
        <f>G104*(1+G100)^2</f>
        <v>4.3063672716087353</v>
      </c>
      <c r="J104" s="289">
        <f>I104*G99</f>
        <v>170.10150722854505</v>
      </c>
    </row>
    <row r="105" spans="2:10" x14ac:dyDescent="0.25">
      <c r="B105" s="89" t="s">
        <v>442</v>
      </c>
      <c r="C105" s="278"/>
      <c r="D105" s="279">
        <v>1020</v>
      </c>
      <c r="E105" s="279">
        <f t="shared" si="5"/>
        <v>2040</v>
      </c>
      <c r="F105" s="280">
        <f>E105/G98</f>
        <v>6.274992310058443</v>
      </c>
      <c r="G105" s="280">
        <f>F105*(1+G100)</f>
        <v>6.274992310058443</v>
      </c>
      <c r="H105" s="279">
        <f>G105*G99</f>
        <v>247.8621962473085</v>
      </c>
      <c r="I105" s="285">
        <f>G105*(1+G100)^2</f>
        <v>6.274992310058443</v>
      </c>
      <c r="J105" s="289">
        <f>I105*G99</f>
        <v>247.8621962473085</v>
      </c>
    </row>
    <row r="106" spans="2:10" x14ac:dyDescent="0.25">
      <c r="B106" s="89" t="s">
        <v>356</v>
      </c>
      <c r="C106" s="278"/>
      <c r="D106" s="279">
        <v>3970</v>
      </c>
      <c r="E106" s="279">
        <f t="shared" si="5"/>
        <v>7940</v>
      </c>
      <c r="F106" s="280">
        <f>E106/G98</f>
        <v>24.423254383266684</v>
      </c>
      <c r="G106" s="280">
        <f>F106*(1+G100)</f>
        <v>24.423254383266684</v>
      </c>
      <c r="H106" s="279">
        <f>G106*G99</f>
        <v>964.71854813903406</v>
      </c>
      <c r="I106" s="285">
        <f>G106*(1+G100)^2</f>
        <v>24.423254383266684</v>
      </c>
      <c r="J106" s="289">
        <f>I106*G99</f>
        <v>964.71854813903406</v>
      </c>
    </row>
    <row r="107" spans="2:10" x14ac:dyDescent="0.25">
      <c r="B107" s="89" t="s">
        <v>647</v>
      </c>
      <c r="C107" s="278"/>
      <c r="D107" s="279">
        <v>3790</v>
      </c>
      <c r="E107" s="279">
        <f t="shared" si="5"/>
        <v>7580</v>
      </c>
      <c r="F107" s="280">
        <f t="shared" ref="F107" si="6">E107/G$98</f>
        <v>23.315902799138726</v>
      </c>
      <c r="G107" s="280">
        <f t="shared" ref="G107" si="7">F107*(1+G$100)</f>
        <v>23.315902799138726</v>
      </c>
      <c r="H107" s="279">
        <f t="shared" ref="H107" si="8">G107*G$99</f>
        <v>920.97816056597969</v>
      </c>
      <c r="I107" s="285">
        <f t="shared" ref="I107" si="9">G107*(1+G$100)^2</f>
        <v>23.315902799138726</v>
      </c>
      <c r="J107" s="289">
        <f t="shared" ref="J107" si="10">I107*G$99</f>
        <v>920.97816056597969</v>
      </c>
    </row>
    <row r="108" spans="2:10" x14ac:dyDescent="0.25">
      <c r="B108" s="89" t="s">
        <v>637</v>
      </c>
      <c r="C108" s="278"/>
      <c r="D108" s="279">
        <v>1960</v>
      </c>
      <c r="E108" s="279">
        <f t="shared" si="5"/>
        <v>3920</v>
      </c>
      <c r="F108" s="280">
        <f>E108/G98</f>
        <v>12.057828360504459</v>
      </c>
      <c r="G108" s="280">
        <f>F108*(1+G100)</f>
        <v>12.057828360504459</v>
      </c>
      <c r="H108" s="279">
        <f>G108*G99</f>
        <v>476.28422023992613</v>
      </c>
      <c r="I108" s="285">
        <f>G108*(1+G100)^2</f>
        <v>12.057828360504459</v>
      </c>
      <c r="J108" s="289">
        <f>I108*G99</f>
        <v>476.28422023992613</v>
      </c>
    </row>
    <row r="109" spans="2:10" x14ac:dyDescent="0.25">
      <c r="B109" s="89" t="s">
        <v>638</v>
      </c>
      <c r="C109" s="278"/>
      <c r="D109" s="279">
        <v>3750</v>
      </c>
      <c r="E109" s="279">
        <f t="shared" si="5"/>
        <v>7500</v>
      </c>
      <c r="F109" s="280">
        <f>E109/G98</f>
        <v>23.069824669332512</v>
      </c>
      <c r="G109" s="280">
        <f>F109*(1+G100)</f>
        <v>23.069824669332512</v>
      </c>
      <c r="H109" s="279">
        <f>G109*G99</f>
        <v>911.25807443863425</v>
      </c>
      <c r="I109" s="285">
        <f>G109*(1+G100)^2</f>
        <v>23.069824669332512</v>
      </c>
      <c r="J109" s="289">
        <f>I109*G99</f>
        <v>911.25807443863425</v>
      </c>
    </row>
    <row r="110" spans="2:10" x14ac:dyDescent="0.25">
      <c r="B110" s="89" t="s">
        <v>611</v>
      </c>
      <c r="C110" s="278"/>
      <c r="D110" s="279">
        <v>2350</v>
      </c>
      <c r="E110" s="279">
        <f t="shared" si="5"/>
        <v>4700</v>
      </c>
      <c r="F110" s="280">
        <f>E110/G98</f>
        <v>14.457090126115041</v>
      </c>
      <c r="G110" s="280">
        <f>F110*(1+G100)</f>
        <v>14.457090126115041</v>
      </c>
      <c r="H110" s="279">
        <f>G110*G99</f>
        <v>571.0550599815441</v>
      </c>
      <c r="I110" s="285">
        <f>G110*(1+G100)^2</f>
        <v>14.457090126115041</v>
      </c>
      <c r="J110" s="289">
        <f>I110*G99</f>
        <v>571.0550599815441</v>
      </c>
    </row>
    <row r="111" spans="2:10" x14ac:dyDescent="0.25">
      <c r="B111" s="89" t="s">
        <v>639</v>
      </c>
      <c r="C111" s="278"/>
      <c r="D111" s="279">
        <v>3880</v>
      </c>
      <c r="E111" s="279">
        <f t="shared" si="5"/>
        <v>7760</v>
      </c>
      <c r="F111" s="280">
        <f>E111/G$98</f>
        <v>23.869578591202703</v>
      </c>
      <c r="G111" s="280">
        <f>F111*(1+G$100)</f>
        <v>23.869578591202703</v>
      </c>
      <c r="H111" s="279">
        <f>G111*G$99</f>
        <v>942.84835435250682</v>
      </c>
      <c r="I111" s="285">
        <f>G111*(1+G$100)^2</f>
        <v>23.869578591202703</v>
      </c>
      <c r="J111" s="289">
        <f>I111*G$99</f>
        <v>942.84835435250682</v>
      </c>
    </row>
    <row r="112" spans="2:10" x14ac:dyDescent="0.25">
      <c r="B112" s="89" t="s">
        <v>640</v>
      </c>
      <c r="C112" s="278"/>
      <c r="D112" s="279">
        <v>32540</v>
      </c>
      <c r="E112" s="279">
        <f t="shared" ref="E112:E117" si="11">D112*1000*2000/1000000</f>
        <v>65080</v>
      </c>
      <c r="F112" s="280">
        <f t="shared" ref="F112:F118" si="12">E112/G$98</f>
        <v>200.18455859735465</v>
      </c>
      <c r="G112" s="280">
        <f t="shared" ref="G112:G118" si="13">F112*(1+G$100)</f>
        <v>200.18455859735465</v>
      </c>
      <c r="H112" s="279">
        <f t="shared" ref="H112:H118" si="14">G112*G$99</f>
        <v>7907.2900645955087</v>
      </c>
      <c r="I112" s="285">
        <f t="shared" ref="I112:I117" si="15">G112*(1+G$100)^2</f>
        <v>200.18455859735465</v>
      </c>
      <c r="J112" s="289">
        <f t="shared" ref="J112:J117" si="16">I112*G$99</f>
        <v>7907.2900645955087</v>
      </c>
    </row>
    <row r="113" spans="2:10" x14ac:dyDescent="0.25">
      <c r="B113" s="89" t="s">
        <v>282</v>
      </c>
      <c r="C113" s="278"/>
      <c r="D113" s="279">
        <v>590</v>
      </c>
      <c r="E113" s="279">
        <f t="shared" si="11"/>
        <v>1180</v>
      </c>
      <c r="F113" s="280">
        <f t="shared" si="12"/>
        <v>3.6296524146416487</v>
      </c>
      <c r="G113" s="280">
        <f t="shared" si="13"/>
        <v>3.6296524146416487</v>
      </c>
      <c r="H113" s="279">
        <f t="shared" si="14"/>
        <v>143.37127037834512</v>
      </c>
      <c r="I113" s="285">
        <f t="shared" si="15"/>
        <v>3.6296524146416487</v>
      </c>
      <c r="J113" s="289">
        <f t="shared" si="16"/>
        <v>143.37127037834512</v>
      </c>
    </row>
    <row r="114" spans="2:10" x14ac:dyDescent="0.25">
      <c r="B114" s="89" t="s">
        <v>641</v>
      </c>
      <c r="C114" s="278"/>
      <c r="D114" s="279">
        <v>5330</v>
      </c>
      <c r="E114" s="279">
        <f t="shared" si="11"/>
        <v>10660</v>
      </c>
      <c r="F114" s="280">
        <f t="shared" si="12"/>
        <v>32.789910796677944</v>
      </c>
      <c r="G114" s="280">
        <f t="shared" si="13"/>
        <v>32.789910796677944</v>
      </c>
      <c r="H114" s="279">
        <f t="shared" si="14"/>
        <v>1295.2014764687788</v>
      </c>
      <c r="I114" s="285">
        <f t="shared" si="15"/>
        <v>32.789910796677944</v>
      </c>
      <c r="J114" s="289">
        <f t="shared" si="16"/>
        <v>1295.2014764687788</v>
      </c>
    </row>
    <row r="115" spans="2:10" x14ac:dyDescent="0.25">
      <c r="B115" s="89" t="s">
        <v>643</v>
      </c>
      <c r="C115" s="278"/>
      <c r="D115" s="279">
        <v>50</v>
      </c>
      <c r="E115" s="279">
        <f t="shared" si="11"/>
        <v>100</v>
      </c>
      <c r="F115" s="280">
        <f t="shared" si="12"/>
        <v>0.3075976622577668</v>
      </c>
      <c r="G115" s="280">
        <f t="shared" si="13"/>
        <v>0.3075976622577668</v>
      </c>
      <c r="H115" s="279">
        <f t="shared" si="14"/>
        <v>12.150107659181788</v>
      </c>
      <c r="I115" s="285">
        <f t="shared" si="15"/>
        <v>0.3075976622577668</v>
      </c>
      <c r="J115" s="289">
        <f t="shared" si="16"/>
        <v>12.150107659181788</v>
      </c>
    </row>
    <row r="116" spans="2:10" x14ac:dyDescent="0.25">
      <c r="B116" s="89" t="s">
        <v>642</v>
      </c>
      <c r="C116" s="278"/>
      <c r="D116" s="279">
        <v>1100</v>
      </c>
      <c r="E116" s="279">
        <f t="shared" si="11"/>
        <v>2200</v>
      </c>
      <c r="F116" s="280">
        <f t="shared" si="12"/>
        <v>6.7671485696708702</v>
      </c>
      <c r="G116" s="280">
        <f t="shared" si="13"/>
        <v>6.7671485696708702</v>
      </c>
      <c r="H116" s="279">
        <f t="shared" si="14"/>
        <v>267.30236850199935</v>
      </c>
      <c r="I116" s="285">
        <f t="shared" si="15"/>
        <v>6.7671485696708702</v>
      </c>
      <c r="J116" s="289">
        <f t="shared" si="16"/>
        <v>267.30236850199935</v>
      </c>
    </row>
    <row r="117" spans="2:10" x14ac:dyDescent="0.25">
      <c r="B117" s="89" t="s">
        <v>644</v>
      </c>
      <c r="C117" s="278"/>
      <c r="D117" s="279">
        <v>3880</v>
      </c>
      <c r="E117" s="279">
        <f t="shared" si="11"/>
        <v>7760</v>
      </c>
      <c r="F117" s="280">
        <f t="shared" si="12"/>
        <v>23.869578591202703</v>
      </c>
      <c r="G117" s="280">
        <f t="shared" si="13"/>
        <v>23.869578591202703</v>
      </c>
      <c r="H117" s="279">
        <f t="shared" si="14"/>
        <v>942.84835435250682</v>
      </c>
      <c r="I117" s="285">
        <f t="shared" si="15"/>
        <v>23.869578591202703</v>
      </c>
      <c r="J117" s="289">
        <f t="shared" si="16"/>
        <v>942.84835435250682</v>
      </c>
    </row>
    <row r="118" spans="2:10" x14ac:dyDescent="0.25">
      <c r="B118" s="89" t="s">
        <v>649</v>
      </c>
      <c r="C118" s="278"/>
      <c r="D118" s="279">
        <v>67010</v>
      </c>
      <c r="E118" s="279">
        <f t="shared" ref="E118" si="17">D118*1000*2000/1000000</f>
        <v>134020</v>
      </c>
      <c r="F118" s="280">
        <f t="shared" si="12"/>
        <v>412.24238695785908</v>
      </c>
      <c r="G118" s="280">
        <f t="shared" si="13"/>
        <v>412.24238695785908</v>
      </c>
      <c r="H118" s="279">
        <f t="shared" si="14"/>
        <v>16283.574284835433</v>
      </c>
      <c r="I118" s="285">
        <f t="shared" ref="I118" si="18">G118*(1+G$100)^2</f>
        <v>412.24238695785908</v>
      </c>
      <c r="J118" s="289">
        <f t="shared" ref="J118" si="19">I118*G$99</f>
        <v>16283.574284835433</v>
      </c>
    </row>
  </sheetData>
  <sheetProtection algorithmName="SHA-512" hashValue="VnYAH/ULFrWRGWDudpIdyB45My1aalW6lQVlkuJ/aMXl7rsofC+ScAD69F776mBS8oFJHmJ8LA1HPK+cMgHGiA==" saltValue="dIYM5zvtPRmnv9CnO/YZVg==" spinCount="100000" sheet="1" objects="1" scenarios="1" selectLockedCells="1" selectUnlockedCells="1"/>
  <hyperlinks>
    <hyperlink ref="B7" r:id="rId1" display="5. USEPA 2017 Sustainable Materials Management Report - Table 8"/>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7"/>
  <sheetViews>
    <sheetView zoomScaleNormal="100" workbookViewId="0">
      <selection activeCell="H61" sqref="H61"/>
    </sheetView>
  </sheetViews>
  <sheetFormatPr defaultRowHeight="15" x14ac:dyDescent="0.25"/>
  <cols>
    <col min="1" max="1" width="32.42578125" customWidth="1"/>
    <col min="2" max="2" width="15" customWidth="1"/>
    <col min="3" max="3" width="18.140625" customWidth="1"/>
    <col min="4" max="4" width="13.5703125" customWidth="1"/>
    <col min="5" max="5" width="17.85546875" customWidth="1"/>
  </cols>
  <sheetData>
    <row r="1" spans="1:5" ht="21" x14ac:dyDescent="0.35">
      <c r="A1" s="163" t="s">
        <v>424</v>
      </c>
    </row>
    <row r="2" spans="1:5" ht="15.75" x14ac:dyDescent="0.25">
      <c r="A2" s="241" t="s">
        <v>529</v>
      </c>
    </row>
    <row r="3" spans="1:5" x14ac:dyDescent="0.25">
      <c r="A3" s="242" t="s">
        <v>530</v>
      </c>
      <c r="B3" s="242" t="s">
        <v>532</v>
      </c>
    </row>
    <row r="4" spans="1:5" ht="15.75" thickBot="1" x14ac:dyDescent="0.3"/>
    <row r="5" spans="1:5" s="165" customFormat="1" ht="15.75" thickBot="1" x14ac:dyDescent="0.3">
      <c r="A5" s="251"/>
      <c r="B5" s="252" t="s">
        <v>428</v>
      </c>
      <c r="C5" s="253"/>
      <c r="D5" s="253"/>
      <c r="E5" s="254"/>
    </row>
    <row r="6" spans="1:5" ht="45.75" thickBot="1" x14ac:dyDescent="0.3">
      <c r="A6" s="246" t="s">
        <v>435</v>
      </c>
      <c r="B6" s="247" t="s">
        <v>531</v>
      </c>
      <c r="C6" s="248" t="s">
        <v>447</v>
      </c>
      <c r="D6" s="249" t="s">
        <v>439</v>
      </c>
      <c r="E6" s="250" t="s">
        <v>437</v>
      </c>
    </row>
    <row r="7" spans="1:5" ht="15.75" thickBot="1" x14ac:dyDescent="0.3">
      <c r="A7" s="224" t="s">
        <v>362</v>
      </c>
      <c r="B7" s="225">
        <f>COUNTIF(B8:B24, "Pass")</f>
        <v>8</v>
      </c>
      <c r="C7" s="226"/>
      <c r="D7" s="227"/>
      <c r="E7" s="228"/>
    </row>
    <row r="8" spans="1:5" ht="45.95" customHeight="1" x14ac:dyDescent="0.25">
      <c r="A8" s="172" t="s">
        <v>441</v>
      </c>
      <c r="B8" s="218" t="s">
        <v>465</v>
      </c>
      <c r="C8" s="217">
        <f>Paper!F5</f>
        <v>0.53947368421052633</v>
      </c>
      <c r="D8" s="95"/>
      <c r="E8" s="184" t="s">
        <v>448</v>
      </c>
    </row>
    <row r="9" spans="1:5" ht="30" x14ac:dyDescent="0.25">
      <c r="A9" s="175" t="s">
        <v>349</v>
      </c>
      <c r="B9" s="214" t="str">
        <f t="shared" ref="B9:B24" si="0">IF(C9&gt;0.75,"Pass","Fail")</f>
        <v>Fail</v>
      </c>
      <c r="C9" s="215">
        <f>Paper!F6</f>
        <v>1.3157894736842105E-2</v>
      </c>
      <c r="D9" s="85"/>
      <c r="E9" s="184" t="s">
        <v>448</v>
      </c>
    </row>
    <row r="10" spans="1:5" ht="23.25" x14ac:dyDescent="0.25">
      <c r="A10" s="177" t="s">
        <v>350</v>
      </c>
      <c r="B10" s="214" t="str">
        <f t="shared" si="0"/>
        <v>Fail</v>
      </c>
      <c r="C10" s="215">
        <f>Paper!F7</f>
        <v>0.17105263157894737</v>
      </c>
      <c r="D10" s="85"/>
      <c r="E10" s="184" t="s">
        <v>448</v>
      </c>
    </row>
    <row r="11" spans="1:5" ht="23.25" x14ac:dyDescent="0.25">
      <c r="A11" s="177" t="s">
        <v>351</v>
      </c>
      <c r="B11" s="214" t="str">
        <f t="shared" si="0"/>
        <v>Fail</v>
      </c>
      <c r="C11" s="215">
        <f>Paper!F8</f>
        <v>1.3157894736842105E-2</v>
      </c>
      <c r="D11" s="85"/>
      <c r="E11" s="184" t="s">
        <v>448</v>
      </c>
    </row>
    <row r="12" spans="1:5" ht="27" customHeight="1" x14ac:dyDescent="0.25">
      <c r="A12" s="177" t="s">
        <v>352</v>
      </c>
      <c r="B12" s="211" t="str">
        <f t="shared" si="0"/>
        <v>Pass</v>
      </c>
      <c r="C12" s="212">
        <f>Paper!F9</f>
        <v>1</v>
      </c>
      <c r="D12" s="85"/>
      <c r="E12" s="184" t="s">
        <v>448</v>
      </c>
    </row>
    <row r="13" spans="1:5" ht="26.1" customHeight="1" x14ac:dyDescent="0.25">
      <c r="A13" s="177" t="s">
        <v>420</v>
      </c>
      <c r="B13" s="211" t="str">
        <f t="shared" si="0"/>
        <v>Pass</v>
      </c>
      <c r="C13" s="212">
        <f>Paper!F10</f>
        <v>1</v>
      </c>
      <c r="D13" s="85"/>
      <c r="E13" s="184" t="s">
        <v>448</v>
      </c>
    </row>
    <row r="14" spans="1:5" ht="22.5" customHeight="1" x14ac:dyDescent="0.25">
      <c r="A14" s="177" t="s">
        <v>353</v>
      </c>
      <c r="B14" s="211" t="str">
        <f t="shared" si="0"/>
        <v>Pass</v>
      </c>
      <c r="C14" s="212">
        <f>Paper!F11</f>
        <v>1</v>
      </c>
      <c r="D14" s="85"/>
      <c r="E14" s="184" t="s">
        <v>448</v>
      </c>
    </row>
    <row r="15" spans="1:5" ht="24.95" customHeight="1" x14ac:dyDescent="0.25">
      <c r="A15" s="177" t="s">
        <v>442</v>
      </c>
      <c r="B15" s="211" t="str">
        <f t="shared" si="0"/>
        <v>Pass</v>
      </c>
      <c r="C15" s="212">
        <f>Paper!F12</f>
        <v>0.97368421052631582</v>
      </c>
      <c r="D15" s="85"/>
      <c r="E15" s="184" t="s">
        <v>448</v>
      </c>
    </row>
    <row r="16" spans="1:5" ht="22.5" customHeight="1" x14ac:dyDescent="0.25">
      <c r="A16" s="177" t="s">
        <v>354</v>
      </c>
      <c r="B16" s="211" t="str">
        <f t="shared" si="0"/>
        <v>Pass</v>
      </c>
      <c r="C16" s="212">
        <f>Paper!F13</f>
        <v>1</v>
      </c>
      <c r="D16" s="85"/>
      <c r="E16" s="184" t="s">
        <v>448</v>
      </c>
    </row>
    <row r="17" spans="1:5" ht="24.6" customHeight="1" x14ac:dyDescent="0.25">
      <c r="A17" s="177" t="s">
        <v>355</v>
      </c>
      <c r="B17" s="211" t="str">
        <f t="shared" si="0"/>
        <v>Pass</v>
      </c>
      <c r="C17" s="212">
        <f>Paper!F14</f>
        <v>1</v>
      </c>
      <c r="D17" s="85"/>
      <c r="E17" s="184" t="s">
        <v>448</v>
      </c>
    </row>
    <row r="18" spans="1:5" ht="24" customHeight="1" x14ac:dyDescent="0.25">
      <c r="A18" s="177" t="s">
        <v>356</v>
      </c>
      <c r="B18" s="211" t="str">
        <f t="shared" si="0"/>
        <v>Pass</v>
      </c>
      <c r="C18" s="212">
        <f>Paper!F15</f>
        <v>1</v>
      </c>
      <c r="D18" s="85"/>
      <c r="E18" s="184" t="s">
        <v>448</v>
      </c>
    </row>
    <row r="19" spans="1:5" ht="33" customHeight="1" x14ac:dyDescent="0.25">
      <c r="A19" s="177" t="s">
        <v>405</v>
      </c>
      <c r="B19" s="218" t="s">
        <v>465</v>
      </c>
      <c r="C19" s="213">
        <f>Paper!F16</f>
        <v>0.65789473684210531</v>
      </c>
      <c r="D19" s="85"/>
      <c r="E19" s="184" t="s">
        <v>448</v>
      </c>
    </row>
    <row r="20" spans="1:5" ht="24.95" customHeight="1" x14ac:dyDescent="0.25">
      <c r="A20" s="177" t="s">
        <v>357</v>
      </c>
      <c r="B20" s="211" t="str">
        <f t="shared" si="0"/>
        <v>Pass</v>
      </c>
      <c r="C20" s="212">
        <f>Paper!F17</f>
        <v>0.98684210526315785</v>
      </c>
      <c r="D20" s="85"/>
      <c r="E20" s="184" t="s">
        <v>448</v>
      </c>
    </row>
    <row r="21" spans="1:5" ht="24.95" customHeight="1" x14ac:dyDescent="0.25">
      <c r="A21" s="177" t="s">
        <v>358</v>
      </c>
      <c r="B21" s="214" t="str">
        <f t="shared" si="0"/>
        <v>Fail</v>
      </c>
      <c r="C21" s="215">
        <f>Paper!F18</f>
        <v>6.5789473684210523E-2</v>
      </c>
      <c r="D21" s="85"/>
      <c r="E21" s="184" t="s">
        <v>448</v>
      </c>
    </row>
    <row r="22" spans="1:5" ht="22.5" customHeight="1" x14ac:dyDescent="0.25">
      <c r="A22" s="177" t="s">
        <v>359</v>
      </c>
      <c r="B22" s="214" t="str">
        <f t="shared" si="0"/>
        <v>Fail</v>
      </c>
      <c r="C22" s="215">
        <f>Paper!F19</f>
        <v>0.35526315789473684</v>
      </c>
      <c r="D22" s="85"/>
      <c r="E22" s="184" t="s">
        <v>448</v>
      </c>
    </row>
    <row r="23" spans="1:5" ht="24.6" customHeight="1" x14ac:dyDescent="0.25">
      <c r="A23" s="177" t="s">
        <v>360</v>
      </c>
      <c r="B23" s="214" t="str">
        <f t="shared" si="0"/>
        <v>Fail</v>
      </c>
      <c r="C23" s="215">
        <f>Paper!F20</f>
        <v>5.2631578947368418E-2</v>
      </c>
      <c r="D23" s="85"/>
      <c r="E23" s="184" t="s">
        <v>448</v>
      </c>
    </row>
    <row r="24" spans="1:5" ht="21" customHeight="1" thickBot="1" x14ac:dyDescent="0.3">
      <c r="A24" s="186" t="s">
        <v>361</v>
      </c>
      <c r="B24" s="229" t="str">
        <f t="shared" si="0"/>
        <v>Fail</v>
      </c>
      <c r="C24" s="230">
        <f>Paper!F21</f>
        <v>3.9473684210526314E-2</v>
      </c>
      <c r="D24" s="190"/>
      <c r="E24" s="231" t="s">
        <v>448</v>
      </c>
    </row>
    <row r="25" spans="1:5" ht="15.95" customHeight="1" thickBot="1" x14ac:dyDescent="0.3">
      <c r="A25" s="238" t="s">
        <v>373</v>
      </c>
      <c r="B25" s="225">
        <f>COUNTIF(B26:B41, "Pass")</f>
        <v>4</v>
      </c>
      <c r="C25" s="234"/>
      <c r="D25" s="234"/>
      <c r="E25" s="235"/>
    </row>
    <row r="26" spans="1:5" ht="23.25" x14ac:dyDescent="0.25">
      <c r="A26" s="239" t="s">
        <v>368</v>
      </c>
      <c r="B26" s="214" t="str">
        <f>IF(C26&gt;0.75,"Pass","Fail")</f>
        <v>Fail</v>
      </c>
      <c r="C26" s="215">
        <f>Metal!F5</f>
        <v>0.44</v>
      </c>
      <c r="D26" s="88"/>
      <c r="E26" s="184" t="s">
        <v>448</v>
      </c>
    </row>
    <row r="27" spans="1:5" ht="30" x14ac:dyDescent="0.25">
      <c r="A27" s="240" t="s">
        <v>450</v>
      </c>
      <c r="B27" s="211" t="str">
        <f t="shared" ref="B27:B32" si="1">IF(C27&gt;0.75,"Pass","Fail")</f>
        <v>Pass</v>
      </c>
      <c r="C27" s="212">
        <f>Metal!F6</f>
        <v>1</v>
      </c>
      <c r="D27" s="85"/>
      <c r="E27" s="184" t="s">
        <v>448</v>
      </c>
    </row>
    <row r="28" spans="1:5" ht="30" x14ac:dyDescent="0.25">
      <c r="A28" s="240" t="s">
        <v>369</v>
      </c>
      <c r="B28" s="218" t="s">
        <v>465</v>
      </c>
      <c r="C28" s="217">
        <f>Metal!F7</f>
        <v>0.65789473684210531</v>
      </c>
      <c r="D28" s="85"/>
      <c r="E28" s="184" t="s">
        <v>448</v>
      </c>
    </row>
    <row r="29" spans="1:5" ht="23.25" x14ac:dyDescent="0.25">
      <c r="A29" s="240" t="s">
        <v>370</v>
      </c>
      <c r="B29" s="214" t="str">
        <f t="shared" si="1"/>
        <v>Fail</v>
      </c>
      <c r="C29" s="215">
        <f>Metal!F8</f>
        <v>0.43421052631578949</v>
      </c>
      <c r="D29" s="85"/>
      <c r="E29" s="184" t="s">
        <v>448</v>
      </c>
    </row>
    <row r="30" spans="1:5" ht="30" x14ac:dyDescent="0.25">
      <c r="A30" s="240" t="s">
        <v>451</v>
      </c>
      <c r="B30" s="211" t="str">
        <f t="shared" si="1"/>
        <v>Pass</v>
      </c>
      <c r="C30" s="212">
        <f>Metal!F9</f>
        <v>0.98684210526315785</v>
      </c>
      <c r="D30" s="85"/>
      <c r="E30" s="184" t="s">
        <v>448</v>
      </c>
    </row>
    <row r="31" spans="1:5" ht="23.25" x14ac:dyDescent="0.25">
      <c r="A31" s="240" t="s">
        <v>371</v>
      </c>
      <c r="B31" s="214" t="str">
        <f t="shared" si="1"/>
        <v>Fail</v>
      </c>
      <c r="C31" s="215">
        <f>Metal!F10</f>
        <v>0.11842105263157894</v>
      </c>
      <c r="D31" s="85"/>
      <c r="E31" s="184" t="s">
        <v>448</v>
      </c>
    </row>
    <row r="32" spans="1:5" ht="24" thickBot="1" x14ac:dyDescent="0.3">
      <c r="A32" s="240" t="s">
        <v>372</v>
      </c>
      <c r="B32" s="214" t="str">
        <f t="shared" si="1"/>
        <v>Fail</v>
      </c>
      <c r="C32" s="215">
        <f>Metal!F11</f>
        <v>0.2</v>
      </c>
      <c r="D32" s="85"/>
      <c r="E32" s="184" t="s">
        <v>448</v>
      </c>
    </row>
    <row r="33" spans="1:7" ht="15.75" thickBot="1" x14ac:dyDescent="0.3">
      <c r="A33" s="224" t="s">
        <v>367</v>
      </c>
      <c r="B33" s="225">
        <f>COUNTIF(B34:B37, "Pass")</f>
        <v>1</v>
      </c>
      <c r="C33" s="232"/>
      <c r="D33" s="232"/>
      <c r="E33" s="233"/>
    </row>
    <row r="34" spans="1:7" ht="23.25" x14ac:dyDescent="0.25">
      <c r="A34" s="172" t="s">
        <v>364</v>
      </c>
      <c r="B34" s="211" t="str">
        <f>IF(C34&gt;0.75,"Pass","Fail")</f>
        <v>Pass</v>
      </c>
      <c r="C34" s="216">
        <f>Glass!F5</f>
        <v>1</v>
      </c>
      <c r="D34" s="95"/>
      <c r="E34" s="184" t="s">
        <v>448</v>
      </c>
    </row>
    <row r="35" spans="1:7" ht="23.25" x14ac:dyDescent="0.25">
      <c r="A35" s="175" t="s">
        <v>365</v>
      </c>
      <c r="B35" s="214" t="str">
        <f>IF(C35&gt;0.75,"Pass","Fail")</f>
        <v>Fail</v>
      </c>
      <c r="C35" s="215">
        <f>Glass!F6</f>
        <v>0</v>
      </c>
      <c r="D35" s="85"/>
      <c r="E35" s="184" t="s">
        <v>448</v>
      </c>
    </row>
    <row r="36" spans="1:7" ht="23.25" x14ac:dyDescent="0.25">
      <c r="A36" s="177" t="s">
        <v>366</v>
      </c>
      <c r="B36" s="214" t="str">
        <f>IF(C36&gt;0.75,"Pass","Fail")</f>
        <v>Fail</v>
      </c>
      <c r="C36" s="215">
        <f>Glass!F7</f>
        <v>0</v>
      </c>
      <c r="D36" s="85"/>
      <c r="E36" s="184" t="s">
        <v>448</v>
      </c>
      <c r="F36" s="94"/>
      <c r="G36" s="94"/>
    </row>
    <row r="37" spans="1:7" ht="24" thickBot="1" x14ac:dyDescent="0.3">
      <c r="A37" s="186" t="s">
        <v>443</v>
      </c>
      <c r="B37" s="229" t="str">
        <f>IF(C37&gt;0.75,"Pass","Fail")</f>
        <v>Fail</v>
      </c>
      <c r="C37" s="230">
        <f>Glass!F8</f>
        <v>0</v>
      </c>
      <c r="D37" s="190"/>
      <c r="E37" s="231" t="s">
        <v>448</v>
      </c>
      <c r="F37" s="94"/>
      <c r="G37" s="94"/>
    </row>
    <row r="38" spans="1:7" ht="15.75" thickBot="1" x14ac:dyDescent="0.3">
      <c r="A38" s="243" t="s">
        <v>363</v>
      </c>
      <c r="B38" s="225">
        <f>COUNTIF(B39:B67, "Pass")</f>
        <v>7</v>
      </c>
      <c r="C38" s="232"/>
      <c r="D38" s="232"/>
      <c r="E38" s="233"/>
      <c r="F38" s="94"/>
      <c r="G38" s="94"/>
    </row>
    <row r="39" spans="1:7" ht="45.75" x14ac:dyDescent="0.25">
      <c r="A39" s="175" t="s">
        <v>374</v>
      </c>
      <c r="B39" s="211" t="str">
        <f>IF(C39&gt;0.75,"Pass","Fail")</f>
        <v>Pass</v>
      </c>
      <c r="C39" s="212">
        <f>Plastic!F5</f>
        <v>1</v>
      </c>
      <c r="D39" s="185" t="s">
        <v>452</v>
      </c>
      <c r="E39" s="184" t="s">
        <v>448</v>
      </c>
      <c r="F39" s="94"/>
      <c r="G39" s="94"/>
    </row>
    <row r="40" spans="1:7" ht="45.75" x14ac:dyDescent="0.25">
      <c r="A40" s="175" t="s">
        <v>375</v>
      </c>
      <c r="B40" s="218" t="s">
        <v>465</v>
      </c>
      <c r="C40" s="213">
        <f>Plastic!F6</f>
        <v>0.65789473684210531</v>
      </c>
      <c r="D40" s="185" t="s">
        <v>466</v>
      </c>
      <c r="E40" s="184" t="s">
        <v>448</v>
      </c>
      <c r="F40" s="94"/>
      <c r="G40" s="94"/>
    </row>
    <row r="41" spans="1:7" ht="23.25" x14ac:dyDescent="0.25">
      <c r="A41" s="175" t="s">
        <v>376</v>
      </c>
      <c r="B41" s="214" t="str">
        <f t="shared" ref="B41:B67" si="2">IF(C41&gt;0.75,"Pass","Fail")</f>
        <v>Fail</v>
      </c>
      <c r="C41" s="215">
        <f>Plastic!F7</f>
        <v>0.25</v>
      </c>
      <c r="D41" s="85"/>
      <c r="E41" s="184" t="s">
        <v>448</v>
      </c>
      <c r="F41" s="94"/>
      <c r="G41" s="94"/>
    </row>
    <row r="42" spans="1:7" ht="23.25" x14ac:dyDescent="0.25">
      <c r="A42" s="175" t="s">
        <v>377</v>
      </c>
      <c r="B42" s="214" t="str">
        <f t="shared" si="2"/>
        <v>Fail</v>
      </c>
      <c r="C42" s="215">
        <f>Plastic!F8</f>
        <v>0.18666666666666668</v>
      </c>
      <c r="D42" s="85"/>
      <c r="E42" s="184" t="s">
        <v>448</v>
      </c>
      <c r="F42" s="94"/>
      <c r="G42" s="94"/>
    </row>
    <row r="43" spans="1:7" ht="45.75" x14ac:dyDescent="0.25">
      <c r="A43" s="175" t="s">
        <v>378</v>
      </c>
      <c r="B43" s="211" t="str">
        <f t="shared" si="2"/>
        <v>Pass</v>
      </c>
      <c r="C43" s="212">
        <f>Plastic!F9</f>
        <v>1</v>
      </c>
      <c r="D43" s="185" t="s">
        <v>452</v>
      </c>
      <c r="E43" s="184" t="s">
        <v>448</v>
      </c>
      <c r="F43" s="94"/>
      <c r="G43" s="94"/>
    </row>
    <row r="44" spans="1:7" ht="45.75" x14ac:dyDescent="0.25">
      <c r="A44" s="175" t="s">
        <v>379</v>
      </c>
      <c r="B44" s="218" t="s">
        <v>465</v>
      </c>
      <c r="C44" s="213">
        <f>Plastic!F10</f>
        <v>0.65789473684210531</v>
      </c>
      <c r="D44" s="185" t="s">
        <v>466</v>
      </c>
      <c r="E44" s="184" t="s">
        <v>448</v>
      </c>
      <c r="F44" s="94"/>
      <c r="G44" s="94"/>
    </row>
    <row r="45" spans="1:7" ht="45.75" x14ac:dyDescent="0.25">
      <c r="A45" s="172" t="s">
        <v>380</v>
      </c>
      <c r="B45" s="211" t="str">
        <f t="shared" si="2"/>
        <v>Pass</v>
      </c>
      <c r="C45" s="212">
        <f>Plastic!F11</f>
        <v>0.80263157894736847</v>
      </c>
      <c r="D45" s="185" t="s">
        <v>452</v>
      </c>
      <c r="E45" s="184" t="s">
        <v>448</v>
      </c>
      <c r="F45" s="94"/>
      <c r="G45" s="94"/>
    </row>
    <row r="46" spans="1:7" ht="45.75" x14ac:dyDescent="0.25">
      <c r="A46" s="175" t="s">
        <v>381</v>
      </c>
      <c r="B46" s="218" t="s">
        <v>465</v>
      </c>
      <c r="C46" s="213">
        <f>Plastic!F12</f>
        <v>0.57894736842105265</v>
      </c>
      <c r="D46" s="185" t="s">
        <v>466</v>
      </c>
      <c r="E46" s="184" t="s">
        <v>448</v>
      </c>
      <c r="F46" s="94"/>
      <c r="G46" s="94"/>
    </row>
    <row r="47" spans="1:7" ht="45.75" x14ac:dyDescent="0.25">
      <c r="A47" s="172" t="s">
        <v>382</v>
      </c>
      <c r="B47" s="211" t="str">
        <f t="shared" si="2"/>
        <v>Pass</v>
      </c>
      <c r="C47" s="212">
        <f>Plastic!F13</f>
        <v>0.81578947368421051</v>
      </c>
      <c r="D47" s="185" t="s">
        <v>452</v>
      </c>
      <c r="E47" s="184" t="s">
        <v>448</v>
      </c>
      <c r="F47" s="94"/>
      <c r="G47" s="94"/>
    </row>
    <row r="48" spans="1:7" ht="45.75" x14ac:dyDescent="0.25">
      <c r="A48" s="172" t="s">
        <v>383</v>
      </c>
      <c r="B48" s="211" t="str">
        <f t="shared" si="2"/>
        <v>Pass</v>
      </c>
      <c r="C48" s="212">
        <f>Plastic!F14</f>
        <v>0.77631578947368418</v>
      </c>
      <c r="D48" s="185" t="s">
        <v>452</v>
      </c>
      <c r="E48" s="184" t="s">
        <v>448</v>
      </c>
      <c r="F48" s="94"/>
      <c r="G48" s="94"/>
    </row>
    <row r="49" spans="1:7" ht="45.75" x14ac:dyDescent="0.25">
      <c r="A49" s="175" t="s">
        <v>384</v>
      </c>
      <c r="B49" s="218" t="s">
        <v>465</v>
      </c>
      <c r="C49" s="213">
        <f>Plastic!F15</f>
        <v>0.71052631578947367</v>
      </c>
      <c r="D49" s="185" t="s">
        <v>466</v>
      </c>
      <c r="E49" s="184" t="s">
        <v>448</v>
      </c>
      <c r="F49" s="94"/>
      <c r="G49" s="94"/>
    </row>
    <row r="50" spans="1:7" ht="23.25" x14ac:dyDescent="0.25">
      <c r="A50" s="172" t="s">
        <v>385</v>
      </c>
      <c r="B50" s="214" t="str">
        <f t="shared" si="2"/>
        <v>Fail</v>
      </c>
      <c r="C50" s="215">
        <f>Plastic!F16</f>
        <v>0.17105263157894737</v>
      </c>
      <c r="D50" s="95"/>
      <c r="E50" s="184" t="s">
        <v>448</v>
      </c>
      <c r="F50" s="94"/>
      <c r="G50" s="94"/>
    </row>
    <row r="51" spans="1:7" ht="23.25" x14ac:dyDescent="0.25">
      <c r="A51" s="175" t="s">
        <v>386</v>
      </c>
      <c r="B51" s="214" t="str">
        <f t="shared" si="2"/>
        <v>Fail</v>
      </c>
      <c r="C51" s="215">
        <f>Plastic!F17</f>
        <v>0.25333333333333335</v>
      </c>
      <c r="D51" s="95"/>
      <c r="E51" s="184" t="s">
        <v>448</v>
      </c>
      <c r="F51" s="94"/>
      <c r="G51" s="94"/>
    </row>
    <row r="52" spans="1:7" ht="23.25" x14ac:dyDescent="0.25">
      <c r="A52" s="172" t="s">
        <v>444</v>
      </c>
      <c r="B52" s="214" t="str">
        <f t="shared" si="2"/>
        <v>Fail</v>
      </c>
      <c r="C52" s="215">
        <f>Plastic!F18</f>
        <v>1.3157894736842105E-2</v>
      </c>
      <c r="D52" s="95"/>
      <c r="E52" s="184" t="s">
        <v>448</v>
      </c>
      <c r="F52" s="94"/>
      <c r="G52" s="94"/>
    </row>
    <row r="53" spans="1:7" ht="45.75" x14ac:dyDescent="0.25">
      <c r="A53" s="172" t="s">
        <v>387</v>
      </c>
      <c r="B53" s="211" t="str">
        <f t="shared" si="2"/>
        <v>Pass</v>
      </c>
      <c r="C53" s="212">
        <f>Plastic!F19</f>
        <v>0.80263157894736847</v>
      </c>
      <c r="D53" s="185" t="s">
        <v>452</v>
      </c>
      <c r="E53" s="184" t="s">
        <v>448</v>
      </c>
      <c r="F53" s="94"/>
      <c r="G53" s="94"/>
    </row>
    <row r="54" spans="1:7" ht="45.75" x14ac:dyDescent="0.25">
      <c r="A54" s="175" t="s">
        <v>388</v>
      </c>
      <c r="B54" s="218" t="s">
        <v>465</v>
      </c>
      <c r="C54" s="213">
        <f>Plastic!F20</f>
        <v>0.55263157894736847</v>
      </c>
      <c r="D54" s="185" t="s">
        <v>466</v>
      </c>
      <c r="E54" s="184" t="s">
        <v>448</v>
      </c>
      <c r="F54" s="94"/>
      <c r="G54" s="94"/>
    </row>
    <row r="55" spans="1:7" ht="23.25" x14ac:dyDescent="0.25">
      <c r="A55" s="172" t="s">
        <v>389</v>
      </c>
      <c r="B55" s="214" t="str">
        <f t="shared" si="2"/>
        <v>Fail</v>
      </c>
      <c r="C55" s="215">
        <f>Plastic!F21</f>
        <v>0.13157894736842105</v>
      </c>
      <c r="D55" s="95"/>
      <c r="E55" s="184" t="s">
        <v>448</v>
      </c>
      <c r="F55" s="94"/>
      <c r="G55" s="94"/>
    </row>
    <row r="56" spans="1:7" ht="23.25" x14ac:dyDescent="0.25">
      <c r="A56" s="175" t="s">
        <v>390</v>
      </c>
      <c r="B56" s="214" t="str">
        <f t="shared" si="2"/>
        <v>Fail</v>
      </c>
      <c r="C56" s="215">
        <f>Plastic!F22</f>
        <v>0.22368421052631579</v>
      </c>
      <c r="D56" s="95"/>
      <c r="E56" s="184" t="s">
        <v>448</v>
      </c>
      <c r="F56" s="94"/>
      <c r="G56" s="94"/>
    </row>
    <row r="57" spans="1:7" ht="45.75" x14ac:dyDescent="0.25">
      <c r="A57" s="172" t="s">
        <v>391</v>
      </c>
      <c r="B57" s="211" t="str">
        <f t="shared" si="2"/>
        <v>Pass</v>
      </c>
      <c r="C57" s="212">
        <f>Plastic!F23</f>
        <v>0.81578947368421051</v>
      </c>
      <c r="D57" s="185" t="s">
        <v>452</v>
      </c>
      <c r="E57" s="184" t="s">
        <v>448</v>
      </c>
      <c r="F57" s="94"/>
      <c r="G57" s="94"/>
    </row>
    <row r="58" spans="1:7" ht="45.75" x14ac:dyDescent="0.25">
      <c r="A58" s="175" t="s">
        <v>392</v>
      </c>
      <c r="B58" s="218" t="s">
        <v>465</v>
      </c>
      <c r="C58" s="213">
        <f>Plastic!F24</f>
        <v>0.57894736842105265</v>
      </c>
      <c r="D58" s="185" t="s">
        <v>466</v>
      </c>
      <c r="E58" s="184" t="s">
        <v>448</v>
      </c>
      <c r="F58" s="94"/>
      <c r="G58" s="94"/>
    </row>
    <row r="59" spans="1:7" ht="30" x14ac:dyDescent="0.25">
      <c r="A59" s="172" t="s">
        <v>393</v>
      </c>
      <c r="B59" s="214" t="str">
        <f t="shared" si="2"/>
        <v>Fail</v>
      </c>
      <c r="C59" s="215">
        <f>Plastic!F25</f>
        <v>0.10526315789473684</v>
      </c>
      <c r="D59" s="182"/>
      <c r="E59" s="184" t="s">
        <v>448</v>
      </c>
      <c r="F59" s="94"/>
      <c r="G59" s="94"/>
    </row>
    <row r="60" spans="1:7" ht="23.25" x14ac:dyDescent="0.25">
      <c r="A60" s="175" t="s">
        <v>394</v>
      </c>
      <c r="B60" s="214" t="str">
        <f t="shared" si="2"/>
        <v>Fail</v>
      </c>
      <c r="C60" s="215">
        <f>Plastic!F26</f>
        <v>0.19736842105263158</v>
      </c>
      <c r="D60" s="85"/>
      <c r="E60" s="184" t="s">
        <v>448</v>
      </c>
      <c r="F60" s="94"/>
      <c r="G60" s="94"/>
    </row>
    <row r="61" spans="1:7" ht="23.25" x14ac:dyDescent="0.25">
      <c r="A61" s="175" t="s">
        <v>395</v>
      </c>
      <c r="B61" s="214" t="str">
        <f t="shared" si="2"/>
        <v>Fail</v>
      </c>
      <c r="C61" s="215">
        <f>Plastic!F27</f>
        <v>0.18421052631578946</v>
      </c>
      <c r="D61" s="85"/>
      <c r="E61" s="184" t="s">
        <v>448</v>
      </c>
      <c r="F61" s="94"/>
      <c r="G61" s="94"/>
    </row>
    <row r="62" spans="1:7" ht="30" x14ac:dyDescent="0.25">
      <c r="A62" s="175" t="s">
        <v>396</v>
      </c>
      <c r="B62" s="214" t="str">
        <f t="shared" si="2"/>
        <v>Fail</v>
      </c>
      <c r="C62" s="215">
        <f>Plastic!F28</f>
        <v>6.5789473684210523E-2</v>
      </c>
      <c r="D62" s="85"/>
      <c r="E62" s="184" t="s">
        <v>448</v>
      </c>
      <c r="F62" s="94"/>
      <c r="G62" s="94"/>
    </row>
    <row r="63" spans="1:7" ht="30" x14ac:dyDescent="0.25">
      <c r="A63" s="175" t="s">
        <v>397</v>
      </c>
      <c r="B63" s="214" t="str">
        <f t="shared" si="2"/>
        <v>Fail</v>
      </c>
      <c r="C63" s="215">
        <f>Plastic!F29</f>
        <v>9.2105263157894732E-2</v>
      </c>
      <c r="D63" s="85"/>
      <c r="E63" s="184" t="s">
        <v>448</v>
      </c>
      <c r="F63" s="94"/>
      <c r="G63" s="94"/>
    </row>
    <row r="64" spans="1:7" ht="23.25" x14ac:dyDescent="0.25">
      <c r="A64" s="175" t="s">
        <v>398</v>
      </c>
      <c r="B64" s="214" t="str">
        <f t="shared" si="2"/>
        <v>Fail</v>
      </c>
      <c r="C64" s="215">
        <f>Plastic!F30</f>
        <v>0.13157894736842105</v>
      </c>
      <c r="D64" s="85"/>
      <c r="E64" s="184" t="s">
        <v>448</v>
      </c>
      <c r="F64" s="94"/>
      <c r="G64" s="94"/>
    </row>
    <row r="65" spans="1:7" ht="23.25" x14ac:dyDescent="0.25">
      <c r="A65" s="175" t="s">
        <v>399</v>
      </c>
      <c r="B65" s="214" t="str">
        <f t="shared" si="2"/>
        <v>Fail</v>
      </c>
      <c r="C65" s="215">
        <f>Plastic!F31</f>
        <v>9.2105263157894732E-2</v>
      </c>
      <c r="D65" s="85"/>
      <c r="E65" s="184" t="s">
        <v>448</v>
      </c>
      <c r="F65" s="94"/>
      <c r="G65" s="94"/>
    </row>
    <row r="66" spans="1:7" ht="23.25" x14ac:dyDescent="0.25">
      <c r="A66" s="175" t="s">
        <v>400</v>
      </c>
      <c r="B66" s="214" t="str">
        <f t="shared" si="2"/>
        <v>Fail</v>
      </c>
      <c r="C66" s="215">
        <f>Plastic!F32</f>
        <v>0.14473684210526316</v>
      </c>
      <c r="D66" s="85"/>
      <c r="E66" s="184" t="s">
        <v>448</v>
      </c>
      <c r="F66" s="94"/>
      <c r="G66" s="94"/>
    </row>
    <row r="67" spans="1:7" ht="24" thickBot="1" x14ac:dyDescent="0.3">
      <c r="A67" s="244" t="s">
        <v>409</v>
      </c>
      <c r="B67" s="236" t="str">
        <f t="shared" si="2"/>
        <v>Fail</v>
      </c>
      <c r="C67" s="237">
        <f>Plastic!F33</f>
        <v>2.6315789473684209E-2</v>
      </c>
      <c r="D67" s="91"/>
      <c r="E67" s="245" t="s">
        <v>448</v>
      </c>
      <c r="F67" s="94"/>
      <c r="G67" s="94"/>
    </row>
  </sheetData>
  <sheetProtection algorithmName="SHA-512" hashValue="UNXr0E4OPJWIIdbFXYLAuEjpVtxWgcJvh7fbQNJ8T3BOx6Gs5Sh3vHTi164s4VwDkrKAZmmfI68csoH1owTOpw==" saltValue="kUwX181bt8O4I4pF2eiYzg==" spinCount="100000" sheet="1" objects="1" scenarios="1" selectLockedCells="1" selectUnlockedCells="1"/>
  <hyperlinks>
    <hyperlink ref="A3" r:id="rId1"/>
    <hyperlink ref="B3" r:id="rId2"/>
  </hyperlinks>
  <pageMargins left="0.7" right="0.7" top="0.75" bottom="0.75" header="0.3" footer="0.3"/>
  <pageSetup paperSize="5" scale="93" fitToHeight="0"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type xmlns="3f771759-9528-40be-a5de-769ea14120c8">Data</Document_x0020_type>
    <_dlc_DocId xmlns="ef66c0c8-142b-4c59-93f2-831009d530b4">SH7A6FU2NYNQ-1975300487-98</_dlc_DocId>
    <_dlc_DocIdUrl xmlns="ef66c0c8-142b-4c59-93f2-831009d530b4">
      <Url>http://teams/sites/W2R/RecyclingDevelopmentCenter/_layouts/15/DocIdRedir.aspx?ID=SH7A6FU2NYNQ-1975300487-98</Url>
      <Description>SH7A6FU2NYNQ-1975300487-98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5501956A6C64185489D074FE12B83" ma:contentTypeVersion="2" ma:contentTypeDescription="Create a new document." ma:contentTypeScope="" ma:versionID="44f277bc5137d6addb2ae6fe7edc5c7b">
  <xsd:schema xmlns:xsd="http://www.w3.org/2001/XMLSchema" xmlns:xs="http://www.w3.org/2001/XMLSchema" xmlns:p="http://schemas.microsoft.com/office/2006/metadata/properties" xmlns:ns2="3f771759-9528-40be-a5de-769ea14120c8" xmlns:ns3="ef66c0c8-142b-4c59-93f2-831009d530b4" targetNamespace="http://schemas.microsoft.com/office/2006/metadata/properties" ma:root="true" ma:fieldsID="8d94b2b6855bcebf036f3adb74d269f3" ns2:_="" ns3:_="">
    <xsd:import namespace="3f771759-9528-40be-a5de-769ea14120c8"/>
    <xsd:import namespace="ef66c0c8-142b-4c59-93f2-831009d530b4"/>
    <xsd:element name="properties">
      <xsd:complexType>
        <xsd:sequence>
          <xsd:element name="documentManagement">
            <xsd:complexType>
              <xsd:all>
                <xsd:element ref="ns2:Document_x0020_type"/>
                <xsd:element ref="ns3:SharedWithUser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771759-9528-40be-a5de-769ea14120c8" elementFormDefault="qualified">
    <xsd:import namespace="http://schemas.microsoft.com/office/2006/documentManagement/types"/>
    <xsd:import namespace="http://schemas.microsoft.com/office/infopath/2007/PartnerControls"/>
    <xsd:element name="Document_x0020_type" ma:index="8" ma:displayName="Document type" ma:default="Working documents" ma:format="Dropdown" ma:internalName="Document_x0020_type">
      <xsd:simpleType>
        <xsd:restriction base="dms:Choice">
          <xsd:enumeration value="References"/>
          <xsd:enumeration value="Industry documents"/>
          <xsd:enumeration value="Government documents"/>
          <xsd:enumeration value="Working documents"/>
          <xsd:enumeration value="Commerce"/>
          <xsd:enumeration value="Adv Board"/>
          <xsd:enumeration value="Presentations"/>
          <xsd:enumeration value="Temporary"/>
          <xsd:enumeration value="Data"/>
          <xsd:enumeration value="Business Inquiries"/>
          <xsd:enumeration value="Older Files"/>
          <xsd:enumeration value="Center Team at ECY"/>
          <xsd:enumeration value="EZview"/>
        </xsd:restriction>
      </xsd:simpleType>
    </xsd:element>
  </xsd:schema>
  <xsd:schema xmlns:xsd="http://www.w3.org/2001/XMLSchema" xmlns:xs="http://www.w3.org/2001/XMLSchema" xmlns:dms="http://schemas.microsoft.com/office/2006/documentManagement/types" xmlns:pc="http://schemas.microsoft.com/office/infopath/2007/PartnerControls" targetNamespace="ef66c0c8-142b-4c59-93f2-831009d530b4"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5AC2A83-FD6F-4714-8EA9-059F3BE4F2AB}">
  <ds:schemaRefs>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f66c0c8-142b-4c59-93f2-831009d530b4"/>
    <ds:schemaRef ds:uri="3f771759-9528-40be-a5de-769ea14120c8"/>
    <ds:schemaRef ds:uri="http://www.w3.org/XML/1998/namespace"/>
  </ds:schemaRefs>
</ds:datastoreItem>
</file>

<file path=customXml/itemProps2.xml><?xml version="1.0" encoding="utf-8"?>
<ds:datastoreItem xmlns:ds="http://schemas.openxmlformats.org/officeDocument/2006/customXml" ds:itemID="{2BFA2854-7C13-41C5-B4AE-88EBA8F2E50D}">
  <ds:schemaRefs>
    <ds:schemaRef ds:uri="http://schemas.microsoft.com/sharepoint/v3/contenttype/forms"/>
  </ds:schemaRefs>
</ds:datastoreItem>
</file>

<file path=customXml/itemProps3.xml><?xml version="1.0" encoding="utf-8"?>
<ds:datastoreItem xmlns:ds="http://schemas.openxmlformats.org/officeDocument/2006/customXml" ds:itemID="{39AC9BB5-9242-486A-887B-4F2076EF49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771759-9528-40be-a5de-769ea14120c8"/>
    <ds:schemaRef ds:uri="ef66c0c8-142b-4c59-93f2-831009d53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E41503D-D9AB-4C9D-B0A1-083C60053B5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Intro</vt:lpstr>
      <vt:lpstr>Paper</vt:lpstr>
      <vt:lpstr>Glass</vt:lpstr>
      <vt:lpstr>Metal</vt:lpstr>
      <vt:lpstr>Plastic</vt:lpstr>
      <vt:lpstr>Dropoff Center Survey</vt:lpstr>
      <vt:lpstr>Value Data</vt:lpstr>
      <vt:lpstr>USEPA SMM 2017 Data</vt:lpstr>
      <vt:lpstr>MRF Survey Summary</vt:lpstr>
      <vt:lpstr>MRF Survey</vt:lpstr>
      <vt:lpstr>'Dropoff Center Survey'!Print_Area</vt:lpstr>
      <vt:lpstr>'MRF Survey'!Print_Area</vt:lpstr>
      <vt:lpstr>'MRF Survey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 Dell</dc:creator>
  <cp:lastModifiedBy>Steward, Kara (ECY)</cp:lastModifiedBy>
  <cp:lastPrinted>2020-08-24T17:05:08Z</cp:lastPrinted>
  <dcterms:created xsi:type="dcterms:W3CDTF">2015-06-05T18:17:20Z</dcterms:created>
  <dcterms:modified xsi:type="dcterms:W3CDTF">2020-09-30T22:20:08Z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0x010100F3E5501956A6C64185489D074FE12B83</vt:lpwstr>
  </property>
  <property fmtid="{D5CDD505-2E9C-101B-9397-08002B2CF9AE}" pid="3" name="_dlc_DocIdItemGuid">
    <vt:lpwstr>fe0970e6-a31f-446e-aec6-354ebf97c4b6</vt:lpwstr>
  </property>
</Properties>
</file>