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teams/sites/WR/srs/EzViewDocuments/"/>
    </mc:Choice>
  </mc:AlternateContent>
  <bookViews>
    <workbookView xWindow="0" yWindow="0" windowWidth="21015" windowHeight="9450" tabRatio="892"/>
  </bookViews>
  <sheets>
    <sheet name="WRIA 9 Assessment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9" l="1"/>
  <c r="E18" i="9"/>
  <c r="G7" i="9"/>
  <c r="B32" i="9"/>
  <c r="G68" i="9"/>
  <c r="F68" i="9"/>
  <c r="E68" i="9"/>
  <c r="B68" i="9" l="1"/>
  <c r="B47" i="9"/>
  <c r="C20" i="9" l="1"/>
  <c r="B20" i="9"/>
  <c r="C37" i="9"/>
  <c r="C35" i="9"/>
  <c r="C54" i="9" l="1"/>
  <c r="H59" i="9"/>
  <c r="I59" i="9"/>
  <c r="H56" i="9"/>
  <c r="I64" i="9"/>
  <c r="H64" i="9"/>
  <c r="I63" i="9"/>
  <c r="H63" i="9"/>
  <c r="I62" i="9"/>
  <c r="H62" i="9"/>
  <c r="I61" i="9"/>
  <c r="H61" i="9"/>
  <c r="I60" i="9"/>
  <c r="H60" i="9"/>
  <c r="I58" i="9"/>
  <c r="H58" i="9"/>
  <c r="I57" i="9"/>
  <c r="H57" i="9"/>
  <c r="I68" i="9" l="1"/>
  <c r="E12" i="9"/>
  <c r="E13" i="9"/>
  <c r="E14" i="9"/>
  <c r="E17" i="9"/>
  <c r="B8" i="9"/>
  <c r="E19" i="9"/>
  <c r="E20" i="9"/>
  <c r="H15" i="9"/>
  <c r="I15" i="9" s="1"/>
  <c r="H12" i="9"/>
  <c r="I12" i="9" s="1"/>
  <c r="C36" i="9"/>
  <c r="C38" i="9"/>
  <c r="C39" i="9"/>
  <c r="C40" i="9"/>
  <c r="C41" i="9"/>
  <c r="C42" i="9"/>
  <c r="C43" i="9"/>
  <c r="G47" i="9"/>
  <c r="F47" i="9"/>
  <c r="E47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B23" i="9"/>
  <c r="H5" i="9"/>
  <c r="F5" i="9"/>
  <c r="C25" i="9"/>
  <c r="B25" i="9"/>
  <c r="C23" i="9"/>
  <c r="C47" i="9" l="1"/>
  <c r="E25" i="9"/>
  <c r="I47" i="9"/>
  <c r="C59" i="9"/>
  <c r="C60" i="9"/>
  <c r="C61" i="9"/>
  <c r="C62" i="9"/>
  <c r="C63" i="9"/>
  <c r="C64" i="9"/>
  <c r="C65" i="9"/>
  <c r="C56" i="9"/>
  <c r="C57" i="9"/>
  <c r="C58" i="9"/>
  <c r="C55" i="9"/>
  <c r="E23" i="9"/>
  <c r="C8" i="9"/>
  <c r="C68" i="9" l="1"/>
</calcChain>
</file>

<file path=xl/sharedStrings.xml><?xml version="1.0" encoding="utf-8"?>
<sst xmlns="http://schemas.openxmlformats.org/spreadsheetml/2006/main" count="96" uniqueCount="69">
  <si>
    <t>2000-2009</t>
  </si>
  <si>
    <t>2010-2017</t>
  </si>
  <si>
    <t>total</t>
  </si>
  <si>
    <t>permits per year</t>
  </si>
  <si>
    <t>WRIA (Ecology Coverage)</t>
  </si>
  <si>
    <t>permits</t>
  </si>
  <si>
    <t>pub</t>
  </si>
  <si>
    <t>pvt</t>
  </si>
  <si>
    <t>oth</t>
  </si>
  <si>
    <t>PE wells</t>
  </si>
  <si>
    <t>error</t>
  </si>
  <si>
    <t>Future PE wells</t>
  </si>
  <si>
    <t>Historic %</t>
  </si>
  <si>
    <t>PE/yr</t>
  </si>
  <si>
    <t>20 yr est</t>
  </si>
  <si>
    <t>WRIA 9</t>
  </si>
  <si>
    <t>total building permits</t>
  </si>
  <si>
    <t>% of growth</t>
  </si>
  <si>
    <t>Number of permits</t>
  </si>
  <si>
    <t>%pub</t>
  </si>
  <si>
    <t>%pvt</t>
  </si>
  <si>
    <t>Urban</t>
  </si>
  <si>
    <t>* = a portion of this basin in the urban area</t>
  </si>
  <si>
    <t>WRIA 9 - Green-Duwamish</t>
  </si>
  <si>
    <t>24 basins in WRIA 9 within KC</t>
  </si>
  <si>
    <t>Middle Green River*</t>
  </si>
  <si>
    <t>Newaukum Creek*</t>
  </si>
  <si>
    <t>Deep Creek</t>
  </si>
  <si>
    <t>Covington Creek*</t>
  </si>
  <si>
    <t>Jenkins Creek*</t>
  </si>
  <si>
    <t>Soos Creek*</t>
  </si>
  <si>
    <t>Mill Creek*</t>
  </si>
  <si>
    <t>69% of the area in rural King County</t>
  </si>
  <si>
    <t>13 basins in the urban area</t>
  </si>
  <si>
    <t>Lower Green River - West*</t>
  </si>
  <si>
    <t>Coal Creek (Green)</t>
  </si>
  <si>
    <t>Water service info</t>
  </si>
  <si>
    <t>Stream Basin w/ permits</t>
  </si>
  <si>
    <t>(KC building permiting data)</t>
  </si>
  <si>
    <t>% of county-wide total</t>
  </si>
  <si>
    <t>% of WRIA total</t>
  </si>
  <si>
    <t>(derived from KC parcel attribute data)</t>
  </si>
  <si>
    <t xml:space="preserve">Existing </t>
  </si>
  <si>
    <t>historic growth by KC stream basin</t>
  </si>
  <si>
    <t>Water use by basin</t>
  </si>
  <si>
    <t>Sub-basin delineations</t>
  </si>
  <si>
    <t>WREC committee tentatively agreed to 12 sub-basins</t>
  </si>
  <si>
    <t>Covington subbasin</t>
  </si>
  <si>
    <t>Jenkins subbasin</t>
  </si>
  <si>
    <t>Soos subbasin</t>
  </si>
  <si>
    <t>Lower Middle Green</t>
  </si>
  <si>
    <t>Middle Middle Green</t>
  </si>
  <si>
    <t>Newaukum subbasin</t>
  </si>
  <si>
    <t>Upper Middle Green</t>
  </si>
  <si>
    <t>CoalDeep</t>
  </si>
  <si>
    <t>Upper Green Subbasin</t>
  </si>
  <si>
    <t>Sub-basin w/ permits</t>
  </si>
  <si>
    <t>Central Puget Sound</t>
  </si>
  <si>
    <t>Duwamish</t>
  </si>
  <si>
    <t>Lower Green</t>
  </si>
  <si>
    <t>Water District info</t>
  </si>
  <si>
    <t>wtr dst (within water district)</t>
  </si>
  <si>
    <t>no dst (outside water district)</t>
  </si>
  <si>
    <t>public water system (pub)</t>
  </si>
  <si>
    <t>well-private water (pvt)</t>
  </si>
  <si>
    <t>other</t>
  </si>
  <si>
    <t xml:space="preserve">Ag PD </t>
  </si>
  <si>
    <t>Forest PD</t>
  </si>
  <si>
    <t>Draft 7/16/19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</si>
</sst>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2" borderId="0" xfId="0" applyFill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0" xfId="0" applyFont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1" fontId="3" fillId="2" borderId="0" xfId="0" applyNumberFormat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left"/>
    </xf>
    <xf numFmtId="1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J18" sqref="J18"/>
    </sheetView>
  </sheetViews>
  <sheetFormatPr defaultRowHeight="15" x14ac:dyDescent="0.25"/>
  <cols>
    <col min="1" max="1" width="26.42578125" customWidth="1"/>
    <col min="2" max="2" width="18.85546875" customWidth="1"/>
    <col min="3" max="3" width="12.42578125" customWidth="1"/>
    <col min="4" max="4" width="3.5703125" customWidth="1"/>
    <col min="7" max="7" width="9.28515625" customWidth="1"/>
    <col min="8" max="8" width="8.42578125" customWidth="1"/>
  </cols>
  <sheetData>
    <row r="1" spans="1:9" ht="23.25" x14ac:dyDescent="0.35">
      <c r="A1" s="8" t="s">
        <v>23</v>
      </c>
      <c r="C1" t="s">
        <v>68</v>
      </c>
    </row>
    <row r="3" spans="1:9" x14ac:dyDescent="0.25">
      <c r="A3" s="27" t="s">
        <v>4</v>
      </c>
      <c r="B3" s="17" t="s">
        <v>38</v>
      </c>
      <c r="C3" s="17"/>
      <c r="D3" s="17"/>
      <c r="E3" s="17"/>
      <c r="F3" s="17"/>
      <c r="G3" s="17"/>
      <c r="H3" s="17"/>
    </row>
    <row r="4" spans="1:9" x14ac:dyDescent="0.25">
      <c r="A4" s="27"/>
      <c r="B4" s="18" t="s">
        <v>0</v>
      </c>
      <c r="C4" s="18" t="s">
        <v>1</v>
      </c>
      <c r="D4" s="17"/>
      <c r="E4" s="19" t="s">
        <v>2</v>
      </c>
      <c r="F4" s="20" t="s">
        <v>3</v>
      </c>
      <c r="G4" s="17"/>
      <c r="H4" s="17" t="s">
        <v>39</v>
      </c>
    </row>
    <row r="5" spans="1:9" x14ac:dyDescent="0.25">
      <c r="A5" s="19">
        <v>9</v>
      </c>
      <c r="B5" s="19">
        <v>1154</v>
      </c>
      <c r="C5" s="19">
        <v>278</v>
      </c>
      <c r="D5" s="19"/>
      <c r="E5" s="19">
        <v>1432</v>
      </c>
      <c r="F5" s="21">
        <f>E5/18</f>
        <v>79.555555555555557</v>
      </c>
      <c r="G5" s="17"/>
      <c r="H5" s="22">
        <f>E5/5847</f>
        <v>0.24491192064306483</v>
      </c>
    </row>
    <row r="7" spans="1:9" ht="15" customHeight="1" x14ac:dyDescent="0.25">
      <c r="A7" s="13" t="s">
        <v>15</v>
      </c>
      <c r="B7" s="14" t="s">
        <v>13</v>
      </c>
      <c r="C7" s="13" t="s">
        <v>14</v>
      </c>
      <c r="D7" s="3"/>
      <c r="E7" t="s">
        <v>12</v>
      </c>
      <c r="F7" s="23" t="s">
        <v>6</v>
      </c>
      <c r="G7" s="24">
        <f>E17/E5</f>
        <v>0.5761173184357542</v>
      </c>
    </row>
    <row r="8" spans="1:9" x14ac:dyDescent="0.25">
      <c r="A8" s="15" t="s">
        <v>11</v>
      </c>
      <c r="B8" s="16">
        <f>F5*G8</f>
        <v>28.888888888888889</v>
      </c>
      <c r="C8" s="16">
        <f>B8*20</f>
        <v>577.77777777777783</v>
      </c>
      <c r="D8" s="3"/>
      <c r="F8" s="23" t="s">
        <v>7</v>
      </c>
      <c r="G8" s="24">
        <f>E18/E5</f>
        <v>0.36312849162011174</v>
      </c>
    </row>
    <row r="11" spans="1:9" x14ac:dyDescent="0.25">
      <c r="A11" s="17" t="s">
        <v>60</v>
      </c>
      <c r="B11" s="19" t="s">
        <v>0</v>
      </c>
      <c r="C11" s="19" t="s">
        <v>1</v>
      </c>
      <c r="D11" s="17"/>
      <c r="E11" s="19" t="s">
        <v>2</v>
      </c>
      <c r="G11" s="19" t="s">
        <v>66</v>
      </c>
      <c r="H11" s="17" t="s">
        <v>5</v>
      </c>
      <c r="I11" s="17" t="s">
        <v>40</v>
      </c>
    </row>
    <row r="12" spans="1:9" x14ac:dyDescent="0.25">
      <c r="A12" s="17" t="s">
        <v>2</v>
      </c>
      <c r="B12" s="19">
        <v>1154</v>
      </c>
      <c r="C12" s="19">
        <v>278</v>
      </c>
      <c r="D12" s="17"/>
      <c r="E12" s="19">
        <f t="shared" ref="E12:E20" si="0">B12+C12</f>
        <v>1432</v>
      </c>
      <c r="G12" s="19" t="s">
        <v>15</v>
      </c>
      <c r="H12" s="19">
        <f>104+21</f>
        <v>125</v>
      </c>
      <c r="I12" s="25">
        <f>H12/E5</f>
        <v>8.7290502793296088E-2</v>
      </c>
    </row>
    <row r="13" spans="1:9" x14ac:dyDescent="0.25">
      <c r="A13" s="17" t="s">
        <v>61</v>
      </c>
      <c r="B13" s="19">
        <v>833</v>
      </c>
      <c r="C13" s="19">
        <v>219</v>
      </c>
      <c r="D13" s="17"/>
      <c r="E13" s="19">
        <f t="shared" si="0"/>
        <v>1052</v>
      </c>
    </row>
    <row r="14" spans="1:9" x14ac:dyDescent="0.25">
      <c r="A14" s="17" t="s">
        <v>62</v>
      </c>
      <c r="B14" s="19">
        <v>321</v>
      </c>
      <c r="C14" s="19">
        <v>59</v>
      </c>
      <c r="D14" s="17"/>
      <c r="E14" s="19">
        <f t="shared" si="0"/>
        <v>380</v>
      </c>
      <c r="G14" s="19" t="s">
        <v>67</v>
      </c>
      <c r="H14" s="19" t="s">
        <v>5</v>
      </c>
      <c r="I14" s="17" t="s">
        <v>40</v>
      </c>
    </row>
    <row r="15" spans="1:9" x14ac:dyDescent="0.25">
      <c r="B15" s="1"/>
      <c r="C15" s="1"/>
      <c r="E15" s="1"/>
      <c r="G15" s="19" t="s">
        <v>15</v>
      </c>
      <c r="H15" s="19">
        <f>42+1</f>
        <v>43</v>
      </c>
      <c r="I15" s="25">
        <f>H15/E5</f>
        <v>3.0027932960893854E-2</v>
      </c>
    </row>
    <row r="16" spans="1:9" x14ac:dyDescent="0.25">
      <c r="A16" s="17" t="s">
        <v>36</v>
      </c>
      <c r="B16" s="26" t="s">
        <v>41</v>
      </c>
      <c r="C16" s="19"/>
      <c r="D16" s="17"/>
      <c r="E16" s="19"/>
    </row>
    <row r="17" spans="1:5" x14ac:dyDescent="0.25">
      <c r="A17" s="17" t="s">
        <v>63</v>
      </c>
      <c r="B17" s="19">
        <v>710</v>
      </c>
      <c r="C17" s="19">
        <v>115</v>
      </c>
      <c r="D17" s="17"/>
      <c r="E17" s="19">
        <f t="shared" si="0"/>
        <v>825</v>
      </c>
    </row>
    <row r="18" spans="1:5" x14ac:dyDescent="0.25">
      <c r="A18" s="17" t="s">
        <v>64</v>
      </c>
      <c r="B18" s="19">
        <v>436</v>
      </c>
      <c r="C18" s="19">
        <v>84</v>
      </c>
      <c r="D18" s="17"/>
      <c r="E18" s="19">
        <f>B18+C18</f>
        <v>520</v>
      </c>
    </row>
    <row r="19" spans="1:5" x14ac:dyDescent="0.25">
      <c r="A19" s="17" t="s">
        <v>65</v>
      </c>
      <c r="B19" s="19">
        <v>8</v>
      </c>
      <c r="C19" s="19">
        <v>79</v>
      </c>
      <c r="D19" s="17"/>
      <c r="E19" s="19">
        <f t="shared" si="0"/>
        <v>87</v>
      </c>
    </row>
    <row r="20" spans="1:5" x14ac:dyDescent="0.25">
      <c r="A20" s="17" t="s">
        <v>2</v>
      </c>
      <c r="B20" s="19">
        <f>SUM(B17:B19)</f>
        <v>1154</v>
      </c>
      <c r="C20" s="19">
        <f>SUM(C17:C19)</f>
        <v>278</v>
      </c>
      <c r="D20" s="17"/>
      <c r="E20" s="19">
        <f t="shared" si="0"/>
        <v>1432</v>
      </c>
    </row>
    <row r="21" spans="1:5" x14ac:dyDescent="0.25">
      <c r="B21" s="1"/>
      <c r="C21" s="1"/>
      <c r="E21" s="1"/>
    </row>
    <row r="22" spans="1:5" x14ac:dyDescent="0.25">
      <c r="A22" t="s">
        <v>42</v>
      </c>
      <c r="B22" s="1"/>
      <c r="C22" s="1"/>
      <c r="E22" s="1"/>
    </row>
    <row r="23" spans="1:5" x14ac:dyDescent="0.25">
      <c r="A23" s="17" t="s">
        <v>9</v>
      </c>
      <c r="B23" s="19">
        <f>B18</f>
        <v>436</v>
      </c>
      <c r="C23" s="19">
        <f>C18</f>
        <v>84</v>
      </c>
      <c r="D23" s="17"/>
      <c r="E23" s="19">
        <f t="shared" ref="E23" si="1">B23+C23</f>
        <v>520</v>
      </c>
    </row>
    <row r="24" spans="1:5" x14ac:dyDescent="0.25">
      <c r="B24" s="1"/>
      <c r="C24" s="1"/>
      <c r="E24" s="1"/>
    </row>
    <row r="25" spans="1:5" x14ac:dyDescent="0.25">
      <c r="A25" s="17" t="s">
        <v>10</v>
      </c>
      <c r="B25" s="25">
        <f>B19/B12</f>
        <v>6.9324090121317154E-3</v>
      </c>
      <c r="C25" s="25">
        <f>C19/C12</f>
        <v>0.28417266187050361</v>
      </c>
      <c r="D25" s="17"/>
      <c r="E25" s="25">
        <f>E19/E12</f>
        <v>6.0754189944134077E-2</v>
      </c>
    </row>
    <row r="27" spans="1:5" x14ac:dyDescent="0.25">
      <c r="A27" t="s">
        <v>43</v>
      </c>
    </row>
    <row r="29" spans="1:5" ht="23.25" x14ac:dyDescent="0.35">
      <c r="A29" s="8" t="s">
        <v>23</v>
      </c>
    </row>
    <row r="30" spans="1:5" x14ac:dyDescent="0.25">
      <c r="A30" t="s">
        <v>24</v>
      </c>
      <c r="B30" t="s">
        <v>32</v>
      </c>
    </row>
    <row r="32" spans="1:5" x14ac:dyDescent="0.25">
      <c r="A32" t="s">
        <v>16</v>
      </c>
      <c r="B32" s="1">
        <f>E5</f>
        <v>1432</v>
      </c>
    </row>
    <row r="33" spans="1:9" x14ac:dyDescent="0.25">
      <c r="E33" t="s">
        <v>44</v>
      </c>
    </row>
    <row r="34" spans="1:9" ht="15.75" thickBot="1" x14ac:dyDescent="0.3">
      <c r="A34" s="6" t="s">
        <v>37</v>
      </c>
      <c r="B34" s="6" t="s">
        <v>18</v>
      </c>
      <c r="C34" s="7" t="s">
        <v>17</v>
      </c>
      <c r="E34" s="6" t="s">
        <v>6</v>
      </c>
      <c r="F34" s="6" t="s">
        <v>7</v>
      </c>
      <c r="G34" s="6" t="s">
        <v>8</v>
      </c>
      <c r="H34" s="6" t="s">
        <v>19</v>
      </c>
      <c r="I34" s="6" t="s">
        <v>20</v>
      </c>
    </row>
    <row r="35" spans="1:9" ht="15.75" thickTop="1" x14ac:dyDescent="0.25">
      <c r="A35" s="4" t="s">
        <v>31</v>
      </c>
      <c r="B35" s="4">
        <v>1</v>
      </c>
      <c r="C35" s="5">
        <f>B35/E$5</f>
        <v>6.9832402234636874E-4</v>
      </c>
      <c r="E35" s="4">
        <v>1</v>
      </c>
      <c r="F35" s="4">
        <v>0</v>
      </c>
      <c r="G35" s="4">
        <v>0</v>
      </c>
      <c r="H35" s="5">
        <f>E35/B35</f>
        <v>1</v>
      </c>
      <c r="I35" s="5">
        <f>F35/B35</f>
        <v>0</v>
      </c>
    </row>
    <row r="36" spans="1:9" x14ac:dyDescent="0.25">
      <c r="A36" s="4" t="s">
        <v>34</v>
      </c>
      <c r="B36" s="4">
        <v>2</v>
      </c>
      <c r="C36" s="5">
        <f t="shared" ref="C36:C43" si="2">B36/E$5</f>
        <v>1.3966480446927375E-3</v>
      </c>
      <c r="E36" s="4">
        <v>2</v>
      </c>
      <c r="F36" s="4">
        <v>0</v>
      </c>
      <c r="G36" s="4">
        <v>0</v>
      </c>
      <c r="H36" s="5">
        <f t="shared" ref="H36:H40" si="3">E36/B36</f>
        <v>1</v>
      </c>
      <c r="I36" s="5">
        <f t="shared" ref="I36:I43" si="4">F36/B36</f>
        <v>0</v>
      </c>
    </row>
    <row r="37" spans="1:9" x14ac:dyDescent="0.25">
      <c r="A37" s="4" t="s">
        <v>30</v>
      </c>
      <c r="B37" s="4">
        <v>167</v>
      </c>
      <c r="C37" s="5">
        <f>B37/E$5</f>
        <v>0.11662011173184357</v>
      </c>
      <c r="E37" s="4">
        <v>96</v>
      </c>
      <c r="F37" s="4">
        <v>61</v>
      </c>
      <c r="G37" s="4">
        <v>10</v>
      </c>
      <c r="H37" s="5">
        <f t="shared" si="3"/>
        <v>0.57485029940119758</v>
      </c>
      <c r="I37" s="5">
        <f t="shared" si="4"/>
        <v>0.3652694610778443</v>
      </c>
    </row>
    <row r="38" spans="1:9" x14ac:dyDescent="0.25">
      <c r="A38" s="4" t="s">
        <v>29</v>
      </c>
      <c r="B38" s="4">
        <v>154</v>
      </c>
      <c r="C38" s="5">
        <f t="shared" si="2"/>
        <v>0.10754189944134078</v>
      </c>
      <c r="E38" s="4">
        <v>109</v>
      </c>
      <c r="F38" s="4">
        <v>37</v>
      </c>
      <c r="G38" s="4">
        <v>8</v>
      </c>
      <c r="H38" s="5">
        <f t="shared" si="3"/>
        <v>0.70779220779220775</v>
      </c>
      <c r="I38" s="5">
        <f t="shared" si="4"/>
        <v>0.24025974025974026</v>
      </c>
    </row>
    <row r="39" spans="1:9" x14ac:dyDescent="0.25">
      <c r="A39" s="4" t="s">
        <v>28</v>
      </c>
      <c r="B39" s="4">
        <v>237</v>
      </c>
      <c r="C39" s="5">
        <f t="shared" si="2"/>
        <v>0.16550279329608938</v>
      </c>
      <c r="E39" s="4">
        <v>191</v>
      </c>
      <c r="F39" s="4">
        <v>35</v>
      </c>
      <c r="G39" s="4">
        <v>11</v>
      </c>
      <c r="H39" s="5">
        <f t="shared" si="3"/>
        <v>0.80590717299578063</v>
      </c>
      <c r="I39" s="5">
        <f t="shared" si="4"/>
        <v>0.14767932489451477</v>
      </c>
    </row>
    <row r="40" spans="1:9" x14ac:dyDescent="0.25">
      <c r="A40" s="4" t="s">
        <v>25</v>
      </c>
      <c r="B40" s="4">
        <v>627</v>
      </c>
      <c r="C40" s="5">
        <f t="shared" si="2"/>
        <v>0.43784916201117319</v>
      </c>
      <c r="E40" s="4">
        <v>351</v>
      </c>
      <c r="F40" s="4">
        <v>230</v>
      </c>
      <c r="G40" s="4">
        <v>46</v>
      </c>
      <c r="H40" s="5">
        <f t="shared" si="3"/>
        <v>0.55980861244019142</v>
      </c>
      <c r="I40" s="5">
        <f t="shared" si="4"/>
        <v>0.3668261562998405</v>
      </c>
    </row>
    <row r="41" spans="1:9" x14ac:dyDescent="0.25">
      <c r="A41" s="4" t="s">
        <v>27</v>
      </c>
      <c r="B41" s="4">
        <v>23</v>
      </c>
      <c r="C41" s="5">
        <f t="shared" si="2"/>
        <v>1.6061452513966481E-2</v>
      </c>
      <c r="E41" s="4">
        <v>2</v>
      </c>
      <c r="F41" s="4">
        <v>19</v>
      </c>
      <c r="G41" s="4">
        <v>2</v>
      </c>
      <c r="H41" s="5">
        <f>E41/B41</f>
        <v>8.6956521739130432E-2</v>
      </c>
      <c r="I41" s="5">
        <f t="shared" si="4"/>
        <v>0.82608695652173914</v>
      </c>
    </row>
    <row r="42" spans="1:9" x14ac:dyDescent="0.25">
      <c r="A42" s="4" t="s">
        <v>35</v>
      </c>
      <c r="B42" s="4">
        <v>49</v>
      </c>
      <c r="C42" s="5">
        <f t="shared" si="2"/>
        <v>3.4217877094972066E-2</v>
      </c>
      <c r="E42" s="4">
        <v>13</v>
      </c>
      <c r="F42" s="4">
        <v>34</v>
      </c>
      <c r="G42" s="4">
        <v>2</v>
      </c>
      <c r="H42" s="5">
        <f t="shared" ref="H42:H43" si="5">E42/B42</f>
        <v>0.26530612244897961</v>
      </c>
      <c r="I42" s="5">
        <f t="shared" si="4"/>
        <v>0.69387755102040816</v>
      </c>
    </row>
    <row r="43" spans="1:9" x14ac:dyDescent="0.25">
      <c r="A43" s="4" t="s">
        <v>26</v>
      </c>
      <c r="B43" s="4">
        <v>172</v>
      </c>
      <c r="C43" s="5">
        <f t="shared" si="2"/>
        <v>0.12011173184357542</v>
      </c>
      <c r="E43" s="4">
        <v>60</v>
      </c>
      <c r="F43" s="4">
        <v>104</v>
      </c>
      <c r="G43" s="4">
        <v>8</v>
      </c>
      <c r="H43" s="5">
        <f t="shared" si="5"/>
        <v>0.34883720930232559</v>
      </c>
      <c r="I43" s="5">
        <f t="shared" si="4"/>
        <v>0.60465116279069764</v>
      </c>
    </row>
    <row r="44" spans="1:9" x14ac:dyDescent="0.25">
      <c r="A44" s="9" t="s">
        <v>33</v>
      </c>
      <c r="B44" s="9" t="s">
        <v>21</v>
      </c>
      <c r="C44" s="10"/>
      <c r="E44" s="9"/>
      <c r="F44" s="9"/>
      <c r="G44" s="9"/>
      <c r="H44" s="10"/>
      <c r="I44" s="10"/>
    </row>
    <row r="45" spans="1:9" x14ac:dyDescent="0.25">
      <c r="A45" s="12" t="s">
        <v>22</v>
      </c>
      <c r="B45" s="11"/>
      <c r="C45" s="11"/>
      <c r="E45" s="11"/>
      <c r="F45" s="11"/>
      <c r="G45" s="11"/>
      <c r="H45" s="11"/>
      <c r="I45" s="11"/>
    </row>
    <row r="47" spans="1:9" x14ac:dyDescent="0.25">
      <c r="A47" t="s">
        <v>2</v>
      </c>
      <c r="B47" s="1">
        <f>SUM(B35:B43)</f>
        <v>1432</v>
      </c>
      <c r="C47" s="2">
        <f>SUM(C35:C43)</f>
        <v>1</v>
      </c>
      <c r="E47" s="1">
        <f>SUM(E35:E43)+E44</f>
        <v>825</v>
      </c>
      <c r="F47" s="1">
        <f>SUM(F35:F43)</f>
        <v>520</v>
      </c>
      <c r="G47" s="1">
        <f>SUM(G35:G43)</f>
        <v>87</v>
      </c>
      <c r="H47" t="s">
        <v>2</v>
      </c>
      <c r="I47" s="1">
        <f>E47+F47+G47</f>
        <v>1432</v>
      </c>
    </row>
    <row r="50" spans="1:9" x14ac:dyDescent="0.25">
      <c r="A50" t="s">
        <v>45</v>
      </c>
    </row>
    <row r="51" spans="1:9" x14ac:dyDescent="0.25">
      <c r="A51" t="s">
        <v>46</v>
      </c>
    </row>
    <row r="52" spans="1:9" x14ac:dyDescent="0.25">
      <c r="E52" t="s">
        <v>44</v>
      </c>
    </row>
    <row r="53" spans="1:9" ht="15.75" thickBot="1" x14ac:dyDescent="0.3">
      <c r="A53" s="6" t="s">
        <v>56</v>
      </c>
      <c r="B53" s="6" t="s">
        <v>18</v>
      </c>
      <c r="C53" s="7" t="s">
        <v>17</v>
      </c>
      <c r="E53" s="6" t="s">
        <v>6</v>
      </c>
      <c r="F53" s="6" t="s">
        <v>7</v>
      </c>
      <c r="G53" s="6" t="s">
        <v>8</v>
      </c>
      <c r="H53" s="6" t="s">
        <v>19</v>
      </c>
      <c r="I53" s="6" t="s">
        <v>20</v>
      </c>
    </row>
    <row r="54" spans="1:9" ht="15.75" thickTop="1" x14ac:dyDescent="0.25">
      <c r="A54" s="9" t="s">
        <v>57</v>
      </c>
      <c r="B54" s="9" t="s">
        <v>21</v>
      </c>
      <c r="C54" s="10">
        <f>E54/B$68</f>
        <v>0</v>
      </c>
      <c r="E54" s="9">
        <v>0</v>
      </c>
      <c r="F54" s="9">
        <v>0</v>
      </c>
      <c r="G54" s="9">
        <v>0</v>
      </c>
      <c r="H54" s="10"/>
      <c r="I54" s="10"/>
    </row>
    <row r="55" spans="1:9" x14ac:dyDescent="0.25">
      <c r="A55" s="9" t="s">
        <v>58</v>
      </c>
      <c r="B55" s="9" t="s">
        <v>21</v>
      </c>
      <c r="C55" s="10">
        <f t="shared" ref="C55" si="6">E55/B$47</f>
        <v>0</v>
      </c>
      <c r="E55" s="9">
        <v>0</v>
      </c>
      <c r="F55" s="9">
        <v>0</v>
      </c>
      <c r="G55" s="9">
        <v>0</v>
      </c>
      <c r="H55" s="10"/>
      <c r="I55" s="10"/>
    </row>
    <row r="56" spans="1:9" x14ac:dyDescent="0.25">
      <c r="A56" s="9" t="s">
        <v>59</v>
      </c>
      <c r="B56" s="9">
        <v>3</v>
      </c>
      <c r="C56" s="10">
        <f>B56/B$47</f>
        <v>2.0949720670391061E-3</v>
      </c>
      <c r="E56" s="9">
        <v>3</v>
      </c>
      <c r="F56" s="9">
        <v>0</v>
      </c>
      <c r="G56" s="9">
        <v>0</v>
      </c>
      <c r="H56" s="10">
        <f>E56/E56</f>
        <v>1</v>
      </c>
      <c r="I56" s="10">
        <v>0</v>
      </c>
    </row>
    <row r="57" spans="1:9" x14ac:dyDescent="0.25">
      <c r="A57" s="4" t="s">
        <v>49</v>
      </c>
      <c r="B57" s="4">
        <v>167</v>
      </c>
      <c r="C57" s="10">
        <f t="shared" ref="C57:C65" si="7">B57/B$47</f>
        <v>0.11662011173184357</v>
      </c>
      <c r="E57" s="4">
        <v>96</v>
      </c>
      <c r="F57" s="4">
        <v>61</v>
      </c>
      <c r="G57" s="4">
        <v>10</v>
      </c>
      <c r="H57" s="5">
        <f>E57/B57</f>
        <v>0.57485029940119758</v>
      </c>
      <c r="I57" s="5">
        <f>F57/B57</f>
        <v>0.3652694610778443</v>
      </c>
    </row>
    <row r="58" spans="1:9" x14ac:dyDescent="0.25">
      <c r="A58" s="4" t="s">
        <v>48</v>
      </c>
      <c r="B58" s="4">
        <v>154</v>
      </c>
      <c r="C58" s="10">
        <f t="shared" si="7"/>
        <v>0.10754189944134078</v>
      </c>
      <c r="E58" s="4">
        <v>109</v>
      </c>
      <c r="F58" s="4">
        <v>37</v>
      </c>
      <c r="G58" s="4">
        <v>8</v>
      </c>
      <c r="H58" s="5">
        <f>E58/B58</f>
        <v>0.70779220779220775</v>
      </c>
      <c r="I58" s="5">
        <f>F58/B58</f>
        <v>0.24025974025974026</v>
      </c>
    </row>
    <row r="59" spans="1:9" x14ac:dyDescent="0.25">
      <c r="A59" s="4" t="s">
        <v>47</v>
      </c>
      <c r="B59" s="4">
        <v>237</v>
      </c>
      <c r="C59" s="10">
        <f t="shared" si="7"/>
        <v>0.16550279329608938</v>
      </c>
      <c r="E59" s="4">
        <v>191</v>
      </c>
      <c r="F59" s="4">
        <v>35</v>
      </c>
      <c r="G59" s="4">
        <v>11</v>
      </c>
      <c r="H59" s="5">
        <f t="shared" ref="H59:H62" si="8">E59/B59</f>
        <v>0.80590717299578063</v>
      </c>
      <c r="I59" s="5">
        <f t="shared" ref="I59:I64" si="9">F59/B59</f>
        <v>0.14767932489451477</v>
      </c>
    </row>
    <row r="60" spans="1:9" x14ac:dyDescent="0.25">
      <c r="A60" s="4" t="s">
        <v>50</v>
      </c>
      <c r="B60" s="4">
        <v>250</v>
      </c>
      <c r="C60" s="10">
        <f t="shared" si="7"/>
        <v>0.17458100558659218</v>
      </c>
      <c r="E60" s="4">
        <v>168</v>
      </c>
      <c r="F60" s="4">
        <v>69</v>
      </c>
      <c r="G60" s="4">
        <v>13</v>
      </c>
      <c r="H60" s="5">
        <f t="shared" si="8"/>
        <v>0.67200000000000004</v>
      </c>
      <c r="I60" s="5">
        <f t="shared" si="9"/>
        <v>0.27600000000000002</v>
      </c>
    </row>
    <row r="61" spans="1:9" x14ac:dyDescent="0.25">
      <c r="A61" s="4" t="s">
        <v>51</v>
      </c>
      <c r="B61" s="4">
        <v>256</v>
      </c>
      <c r="C61" s="10">
        <f t="shared" si="7"/>
        <v>0.1787709497206704</v>
      </c>
      <c r="E61" s="4">
        <v>157</v>
      </c>
      <c r="F61" s="4">
        <v>68</v>
      </c>
      <c r="G61" s="4">
        <v>31</v>
      </c>
      <c r="H61" s="5">
        <f t="shared" si="8"/>
        <v>0.61328125</v>
      </c>
      <c r="I61" s="5">
        <f t="shared" si="9"/>
        <v>0.265625</v>
      </c>
    </row>
    <row r="62" spans="1:9" x14ac:dyDescent="0.25">
      <c r="A62" s="4" t="s">
        <v>52</v>
      </c>
      <c r="B62" s="4">
        <v>172</v>
      </c>
      <c r="C62" s="10">
        <f t="shared" si="7"/>
        <v>0.12011173184357542</v>
      </c>
      <c r="E62" s="4">
        <v>60</v>
      </c>
      <c r="F62" s="4">
        <v>104</v>
      </c>
      <c r="G62" s="4">
        <v>8</v>
      </c>
      <c r="H62" s="5">
        <f t="shared" si="8"/>
        <v>0.34883720930232559</v>
      </c>
      <c r="I62" s="5">
        <f t="shared" si="9"/>
        <v>0.60465116279069764</v>
      </c>
    </row>
    <row r="63" spans="1:9" x14ac:dyDescent="0.25">
      <c r="A63" s="4" t="s">
        <v>53</v>
      </c>
      <c r="B63" s="4">
        <v>121</v>
      </c>
      <c r="C63" s="10">
        <f t="shared" si="7"/>
        <v>8.4497206703910616E-2</v>
      </c>
      <c r="E63" s="4">
        <v>26</v>
      </c>
      <c r="F63" s="4">
        <v>93</v>
      </c>
      <c r="G63" s="4">
        <v>2</v>
      </c>
      <c r="H63" s="5">
        <f>E63/B63</f>
        <v>0.21487603305785125</v>
      </c>
      <c r="I63" s="5">
        <f t="shared" si="9"/>
        <v>0.76859504132231404</v>
      </c>
    </row>
    <row r="64" spans="1:9" x14ac:dyDescent="0.25">
      <c r="A64" s="4" t="s">
        <v>54</v>
      </c>
      <c r="B64" s="4">
        <v>72</v>
      </c>
      <c r="C64" s="10">
        <f t="shared" si="7"/>
        <v>5.027932960893855E-2</v>
      </c>
      <c r="E64" s="4">
        <v>15</v>
      </c>
      <c r="F64" s="4">
        <v>53</v>
      </c>
      <c r="G64" s="4">
        <v>4</v>
      </c>
      <c r="H64" s="5">
        <f t="shared" ref="H64" si="10">E64/B64</f>
        <v>0.20833333333333334</v>
      </c>
      <c r="I64" s="5">
        <f t="shared" si="9"/>
        <v>0.73611111111111116</v>
      </c>
    </row>
    <row r="65" spans="1:9" x14ac:dyDescent="0.25">
      <c r="A65" s="4" t="s">
        <v>55</v>
      </c>
      <c r="B65" s="4">
        <v>0</v>
      </c>
      <c r="C65" s="10">
        <f t="shared" si="7"/>
        <v>0</v>
      </c>
      <c r="E65" s="4">
        <v>0</v>
      </c>
      <c r="F65" s="4">
        <v>0</v>
      </c>
      <c r="G65" s="4">
        <v>0</v>
      </c>
      <c r="H65" s="5"/>
      <c r="I65" s="5"/>
    </row>
    <row r="66" spans="1:9" x14ac:dyDescent="0.25">
      <c r="A66" s="12" t="s">
        <v>22</v>
      </c>
      <c r="B66" s="11"/>
      <c r="C66" s="11"/>
      <c r="E66" s="11"/>
      <c r="F66" s="11"/>
      <c r="G66" s="11"/>
      <c r="H66" s="11"/>
      <c r="I66" s="11"/>
    </row>
    <row r="68" spans="1:9" x14ac:dyDescent="0.25">
      <c r="A68" t="s">
        <v>2</v>
      </c>
      <c r="B68" s="1">
        <f>SUM(B56:B65)</f>
        <v>1432</v>
      </c>
      <c r="C68" s="2">
        <f>SUM(C57:C65)</f>
        <v>0.99790502793296088</v>
      </c>
      <c r="E68" s="1">
        <f>SUM(E54:E65)</f>
        <v>825</v>
      </c>
      <c r="F68" s="1">
        <f>SUM(F54:F65)</f>
        <v>520</v>
      </c>
      <c r="G68" s="1">
        <f>SUM(G54:G65)</f>
        <v>87</v>
      </c>
      <c r="H68" t="s">
        <v>2</v>
      </c>
      <c r="I68" s="1">
        <f>E68+F68+G68</f>
        <v>1432</v>
      </c>
    </row>
  </sheetData>
  <mergeCells count="1">
    <mergeCell ref="A3:A4"/>
  </mergeCells>
  <pageMargins left="0.5" right="0.5" top="0.5" bottom="0.5" header="0.3" footer="0.3"/>
  <pageSetup orientation="landscape" r:id="rId1"/>
  <headerFooter>
    <oddHeader>&amp;CDraft King County Growth Projections&amp;RWRIA 9 WREC</oddHeader>
    <oddFooter>&amp;F</oddFooter>
  </headerFooter>
  <rowBreaks count="2" manualBreakCount="2">
    <brk id="26" max="16383" man="1"/>
    <brk id="48" max="16383" man="1"/>
  </rowBreaks>
  <ignoredErrors>
    <ignoredError sqref="F47:G4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Zview xmlns="81b753b0-5f84-4476-b087-97d9c3e0d4e3">Needs to be posted</EZview>
    <WRIA xmlns="81b753b0-5f84-4476-b087-97d9c3e0d4e3">
      <Value>7</Value>
    </WRIA>
    <Accessibility xmlns="81b753b0-5f84-4476-b087-97d9c3e0d4e3">Needs review</Accessibilit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ED565BBD1434694F55D60D1AC51F4" ma:contentTypeVersion="4" ma:contentTypeDescription="Create a new document." ma:contentTypeScope="" ma:versionID="0f623f3f0475d3a42ce59baeabfb01e1">
  <xsd:schema xmlns:xsd="http://www.w3.org/2001/XMLSchema" xmlns:xs="http://www.w3.org/2001/XMLSchema" xmlns:p="http://schemas.microsoft.com/office/2006/metadata/properties" xmlns:ns2="81b753b0-5f84-4476-b087-97d9c3e0d4e3" xmlns:ns3="fa9a4940-7a8b-4399-b0b9-597dee2fdc40" targetNamespace="http://schemas.microsoft.com/office/2006/metadata/properties" ma:root="true" ma:fieldsID="bf5d9fa9873f79032b7be0a3e29dfab9" ns2:_="" ns3:_="">
    <xsd:import namespace="81b753b0-5f84-4476-b087-97d9c3e0d4e3"/>
    <xsd:import namespace="fa9a4940-7a8b-4399-b0b9-597dee2fdc40"/>
    <xsd:element name="properties">
      <xsd:complexType>
        <xsd:sequence>
          <xsd:element name="documentManagement">
            <xsd:complexType>
              <xsd:all>
                <xsd:element ref="ns2:WRIA" minOccurs="0"/>
                <xsd:element ref="ns2:Accessibility" minOccurs="0"/>
                <xsd:element ref="ns2:EZvie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753b0-5f84-4476-b087-97d9c3e0d4e3" elementFormDefault="qualified">
    <xsd:import namespace="http://schemas.microsoft.com/office/2006/documentManagement/types"/>
    <xsd:import namespace="http://schemas.microsoft.com/office/infopath/2007/PartnerControls"/>
    <xsd:element name="WRIA" ma:index="8" nillable="true" ma:displayName="WRIA" ma:default="7" ma:description="Committee's WRIA" ma:internalName="WRIA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"/>
                    <xsd:enumeration value="8"/>
                    <xsd:enumeration value="9"/>
                    <xsd:enumeration value="10"/>
                    <xsd:enumeration value="12"/>
                    <xsd:enumeration value="13"/>
                    <xsd:enumeration value="14"/>
                    <xsd:enumeration value="15"/>
                  </xsd:restriction>
                </xsd:simpleType>
              </xsd:element>
            </xsd:sequence>
          </xsd:extension>
        </xsd:complexContent>
      </xsd:complexType>
    </xsd:element>
    <xsd:element name="Accessibility" ma:index="9" nillable="true" ma:displayName="Accessibility" ma:default="Needs review" ma:description="Status of Accessibility check." ma:format="Dropdown" ma:internalName="Accessibility">
      <xsd:simpleType>
        <xsd:restriction base="dms:Choice">
          <xsd:enumeration value="Sent Back to Planner"/>
          <xsd:enumeration value="Needs review"/>
          <xsd:enumeration value="In Progress"/>
          <xsd:enumeration value="Completed"/>
        </xsd:restriction>
      </xsd:simpleType>
    </xsd:element>
    <xsd:element name="EZview" ma:index="10" nillable="true" ma:displayName="EZview" ma:default="Needs to be posted" ma:description="Status of document on EZview." ma:format="Dropdown" ma:internalName="EZview">
      <xsd:simpleType>
        <xsd:restriction base="dms:Choice">
          <xsd:enumeration value="Needs to be posted"/>
          <xsd:enumeration value="Pending review"/>
          <xsd:enumeration value="Posted"/>
          <xsd:enumeration value="Remo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4940-7a8b-4399-b0b9-597dee2fd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AEAE4-8194-4A18-ACAF-C6028E68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F68F07-CA03-4D80-BD30-80A83B80CCB6}">
  <ds:schemaRefs>
    <ds:schemaRef ds:uri="fa9a4940-7a8b-4399-b0b9-597dee2fdc40"/>
    <ds:schemaRef ds:uri="http://purl.org/dc/elements/1.1/"/>
    <ds:schemaRef ds:uri="http://schemas.microsoft.com/office/2006/metadata/properties"/>
    <ds:schemaRef ds:uri="81b753b0-5f84-4476-b087-97d9c3e0d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F3C2F9-87CA-46DC-9DE2-C6875A605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b753b0-5f84-4476-b087-97d9c3e0d4e3"/>
    <ds:schemaRef ds:uri="fa9a4940-7a8b-4399-b0b9-597dee2fd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WRIA 9 Assessment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Eric</dc:creator>
  <cp:lastModifiedBy>Medcalf, RiAnne (ECY)</cp:lastModifiedBy>
  <cp:lastPrinted>2019-07-16T22:37:36Z</cp:lastPrinted>
  <dcterms:created xsi:type="dcterms:W3CDTF">2019-06-14T15:34:02Z</dcterms:created>
  <dcterms:modified xsi:type="dcterms:W3CDTF">2019-07-17T15:31:58Z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0x010100E87ED565BBD1434694F55D60D1AC51F4</vt:lpwstr>
  </property>
  <property fmtid="{D5CDD505-2E9C-101B-9397-08002B2CF9AE}" pid="3" name="_dlc_DocIdItemGuid">
    <vt:lpwstr>7e905a53-53b3-4407-9175-a683c3acd37a</vt:lpwstr>
  </property>
</Properties>
</file>