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Gmu\GRANTS &amp; CONTRACTS\19-21 Grant Cycle\19-21 HB 1923 Proviso Grant\BERK contract for Guidance\Deliv #1 Housing Needs Assessment\Appendix B Tables\"/>
    </mc:Choice>
  </mc:AlternateContent>
  <bookViews>
    <workbookView xWindow="0" yWindow="0" windowWidth="28800" windowHeight="12300" tabRatio="637"/>
  </bookViews>
  <sheets>
    <sheet name="README" sheetId="5" r:id="rId1"/>
    <sheet name="CommunityProfile" sheetId="1" r:id="rId2"/>
    <sheet name="WorkforceProfile" sheetId="3" r:id="rId3"/>
    <sheet name="HousingInventory" sheetId="2" r:id="rId4"/>
    <sheet name="GapAnalysis" sheetId="4" r:id="rId5"/>
    <sheet name="ACS_Census Data" sheetId="6" r:id="rId6"/>
    <sheet name="HUD CHAS" sheetId="7" r:id="rId7"/>
    <sheet name="ESD" sheetId="8" r:id="rId8"/>
    <sheet name="PolicyMap" sheetId="9" r:id="rId9"/>
    <sheet name="Zillow" sheetId="10" r:id="rId10"/>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4" i="1" l="1"/>
  <c r="C6" i="1" l="1"/>
  <c r="C15" i="1"/>
  <c r="C14" i="1"/>
  <c r="C13" i="1"/>
  <c r="C12" i="1"/>
  <c r="C11" i="1"/>
  <c r="C10" i="1"/>
  <c r="C9" i="1"/>
  <c r="C8" i="1"/>
  <c r="C7" i="1"/>
  <c r="D31" i="1" l="1"/>
  <c r="E5" i="1" l="1"/>
  <c r="A31" i="5"/>
  <c r="A28" i="5"/>
  <c r="A27" i="5"/>
  <c r="A26" i="5"/>
  <c r="A25" i="5"/>
  <c r="A24" i="5"/>
  <c r="A23" i="5"/>
  <c r="A22" i="5"/>
  <c r="A21" i="5"/>
  <c r="A19" i="5"/>
  <c r="A18" i="5"/>
  <c r="A17" i="5"/>
  <c r="A16" i="5"/>
  <c r="A15" i="5"/>
  <c r="A14" i="5"/>
  <c r="A13" i="5"/>
  <c r="A12" i="5"/>
  <c r="A11" i="5"/>
  <c r="D38" i="4" l="1"/>
  <c r="C38" i="4"/>
  <c r="D37" i="4"/>
  <c r="C37" i="4"/>
  <c r="D34" i="4"/>
  <c r="D42" i="4" s="1"/>
  <c r="C34" i="4"/>
  <c r="C35" i="4" s="1"/>
  <c r="B27" i="4"/>
  <c r="C17" i="4"/>
  <c r="C18" i="4"/>
  <c r="C19" i="4"/>
  <c r="C20" i="4"/>
  <c r="C21" i="4"/>
  <c r="C22" i="4"/>
  <c r="C23" i="4"/>
  <c r="C24" i="4"/>
  <c r="C25" i="4"/>
  <c r="C16" i="4"/>
  <c r="C10" i="4"/>
  <c r="C8" i="4"/>
  <c r="C9" i="4"/>
  <c r="C7" i="4"/>
  <c r="C42" i="4" l="1"/>
  <c r="C43" i="4"/>
  <c r="D43" i="4"/>
  <c r="D35" i="4"/>
  <c r="D36" i="4" s="1"/>
  <c r="D39" i="4" s="1"/>
  <c r="D41" i="4" s="1"/>
  <c r="C36" i="4"/>
  <c r="C39" i="4" s="1"/>
  <c r="C41" i="4" s="1"/>
  <c r="D8" i="4"/>
  <c r="D9" i="4"/>
  <c r="D10" i="4"/>
  <c r="C62" i="2"/>
  <c r="D44" i="4" l="1"/>
  <c r="D45" i="4" s="1"/>
  <c r="D46" i="4" s="1"/>
  <c r="D47" i="4" s="1"/>
  <c r="B51" i="4" s="1"/>
  <c r="C44" i="4"/>
  <c r="C45" i="4" s="1"/>
  <c r="C46" i="4" s="1"/>
  <c r="C47" i="4" s="1"/>
  <c r="B50" i="4" s="1"/>
  <c r="C18" i="3"/>
  <c r="B18" i="3"/>
  <c r="G91" i="1"/>
  <c r="G92" i="1"/>
  <c r="G93" i="1"/>
  <c r="G94" i="1"/>
  <c r="G90" i="1"/>
  <c r="F91" i="1"/>
  <c r="F92" i="1"/>
  <c r="F93" i="1"/>
  <c r="F94" i="1"/>
  <c r="F95" i="1"/>
  <c r="F90" i="1"/>
  <c r="E82" i="1"/>
  <c r="C82" i="1"/>
  <c r="F82" i="1"/>
  <c r="D82" i="1"/>
  <c r="B82" i="1"/>
  <c r="E93" i="1"/>
  <c r="E94" i="1"/>
  <c r="C91" i="1"/>
  <c r="C93" i="1"/>
  <c r="C94" i="1"/>
  <c r="C90" i="1"/>
  <c r="E78" i="1"/>
  <c r="E79" i="1"/>
  <c r="E80" i="1"/>
  <c r="E81" i="1"/>
  <c r="E77" i="1"/>
  <c r="C78" i="1"/>
  <c r="C79" i="1"/>
  <c r="C80" i="1"/>
  <c r="C81" i="1"/>
  <c r="C77" i="1"/>
  <c r="G81" i="1"/>
  <c r="F77" i="1"/>
  <c r="E90" i="1" s="1"/>
  <c r="F78" i="1"/>
  <c r="E91" i="1" s="1"/>
  <c r="F79" i="1"/>
  <c r="G79" i="1" s="1"/>
  <c r="F80" i="1"/>
  <c r="G80" i="1" s="1"/>
  <c r="F81" i="1"/>
  <c r="C70" i="1"/>
  <c r="G78" i="1" l="1"/>
  <c r="E92" i="1"/>
  <c r="G77" i="1"/>
  <c r="C92" i="1"/>
  <c r="C27" i="1"/>
  <c r="E34" i="1" l="1"/>
  <c r="D33" i="1"/>
  <c r="E33" i="1" s="1"/>
  <c r="C26" i="1"/>
  <c r="C57" i="4" s="1"/>
  <c r="E8" i="1"/>
  <c r="F8" i="1" s="1"/>
  <c r="E9" i="1"/>
  <c r="F9" i="1" s="1"/>
  <c r="E10" i="1"/>
  <c r="F10" i="1" s="1"/>
  <c r="E11" i="1"/>
  <c r="F11" i="1" s="1"/>
  <c r="E12" i="1"/>
  <c r="F12" i="1" s="1"/>
  <c r="E13" i="1"/>
  <c r="F13" i="1" s="1"/>
  <c r="E14" i="1"/>
  <c r="F14" i="1" s="1"/>
  <c r="E15" i="1"/>
  <c r="F15" i="1" s="1"/>
  <c r="E7" i="1"/>
  <c r="F7" i="1" s="1"/>
  <c r="D7" i="4" l="1"/>
  <c r="F45" i="2"/>
  <c r="F44" i="2"/>
  <c r="F43" i="2"/>
  <c r="F42" i="2"/>
  <c r="F41" i="2"/>
  <c r="F40" i="2"/>
  <c r="F39" i="2"/>
  <c r="F38" i="2"/>
  <c r="F37" i="2"/>
  <c r="F36" i="2"/>
  <c r="F35" i="2"/>
  <c r="F34" i="2"/>
  <c r="F33" i="2"/>
  <c r="F32" i="2"/>
  <c r="D45" i="2"/>
  <c r="D44" i="2"/>
  <c r="D43" i="2"/>
  <c r="D42" i="2"/>
  <c r="D41" i="2"/>
  <c r="D40" i="2"/>
  <c r="D39" i="2"/>
  <c r="D38" i="2"/>
  <c r="D37" i="2"/>
  <c r="D36" i="2"/>
  <c r="D35" i="2"/>
  <c r="D34" i="2"/>
  <c r="D33" i="2"/>
  <c r="D32" i="2"/>
  <c r="F31" i="2"/>
  <c r="D31" i="2"/>
  <c r="F30" i="2"/>
  <c r="D30" i="2"/>
  <c r="B12" i="2"/>
  <c r="C12" i="2"/>
  <c r="C20" i="3"/>
  <c r="D10" i="3"/>
  <c r="D11" i="3"/>
  <c r="D12" i="3"/>
  <c r="D9" i="3"/>
  <c r="D95" i="1"/>
  <c r="E95" i="1" s="1"/>
  <c r="B95" i="1"/>
  <c r="C95" i="1" s="1"/>
  <c r="C24" i="1"/>
  <c r="C25" i="1" s="1"/>
  <c r="C62" i="1"/>
  <c r="D16" i="1"/>
  <c r="C21" i="2" l="1"/>
  <c r="C24" i="2"/>
  <c r="E23" i="2"/>
  <c r="E24" i="2"/>
  <c r="D10" i="2"/>
  <c r="D8" i="2"/>
  <c r="B19" i="3"/>
  <c r="B20" i="3" s="1"/>
  <c r="E19" i="2"/>
  <c r="D7" i="2"/>
  <c r="E21" i="2"/>
  <c r="D9" i="2"/>
  <c r="D11" i="2"/>
  <c r="E20" i="2"/>
  <c r="B27" i="1"/>
  <c r="D47" i="1"/>
  <c r="E16" i="1"/>
  <c r="F16" i="1" s="1"/>
  <c r="B26" i="1" s="1"/>
  <c r="D45" i="1"/>
  <c r="D60" i="1"/>
  <c r="D52" i="1"/>
  <c r="D64" i="1"/>
  <c r="D56" i="1"/>
  <c r="D58" i="1"/>
  <c r="C19" i="2"/>
  <c r="C20" i="2"/>
  <c r="C23" i="2"/>
  <c r="C13" i="2"/>
  <c r="C22" i="2"/>
  <c r="E22" i="2"/>
  <c r="D6" i="2"/>
  <c r="C56" i="1"/>
  <c r="C64" i="1"/>
  <c r="D17" i="1"/>
  <c r="C45" i="1"/>
  <c r="C58" i="1"/>
  <c r="C52" i="1"/>
  <c r="C60" i="1"/>
  <c r="C47" i="1"/>
  <c r="C54" i="1"/>
  <c r="D54" i="1"/>
  <c r="D62" i="1"/>
  <c r="D57" i="4"/>
  <c r="E57" i="4" s="1"/>
  <c r="B57" i="4"/>
</calcChain>
</file>

<file path=xl/sharedStrings.xml><?xml version="1.0" encoding="utf-8"?>
<sst xmlns="http://schemas.openxmlformats.org/spreadsheetml/2006/main" count="355" uniqueCount="229">
  <si>
    <t>Age</t>
  </si>
  <si>
    <t>No.</t>
  </si>
  <si>
    <t>0 to 4</t>
  </si>
  <si>
    <t>5 to 9</t>
  </si>
  <si>
    <t>10 to 19</t>
  </si>
  <si>
    <t>20 to 29</t>
  </si>
  <si>
    <t>30 to 39</t>
  </si>
  <si>
    <t>40 to 54</t>
  </si>
  <si>
    <t>55 to 64</t>
  </si>
  <si>
    <t>65 to 74</t>
  </si>
  <si>
    <t>&gt; 75</t>
  </si>
  <si>
    <t>Total</t>
  </si>
  <si>
    <t>Average Annual Growth</t>
  </si>
  <si>
    <t>-</t>
  </si>
  <si>
    <t>Average HH size</t>
  </si>
  <si>
    <t>Renter HH</t>
  </si>
  <si>
    <t>Owner HH</t>
  </si>
  <si>
    <t>Pop</t>
  </si>
  <si>
    <t>%</t>
  </si>
  <si>
    <t>Hispanic or Latino</t>
  </si>
  <si>
    <t>White Alone</t>
  </si>
  <si>
    <t>Black or African American</t>
  </si>
  <si>
    <t>American Indian or Alaska Native</t>
  </si>
  <si>
    <t>Asian</t>
  </si>
  <si>
    <t>Native Hawaiian and Other Pacific Islander</t>
  </si>
  <si>
    <t>Some other race</t>
  </si>
  <si>
    <t>Two or more races</t>
  </si>
  <si>
    <t>Median HH Income</t>
  </si>
  <si>
    <t>% Change</t>
  </si>
  <si>
    <t xml:space="preserve">TOTAL </t>
  </si>
  <si>
    <t>HH</t>
  </si>
  <si>
    <t>Jobs</t>
  </si>
  <si>
    <t>Sector 2</t>
  </si>
  <si>
    <t>Sector 1</t>
  </si>
  <si>
    <t>Sector 3</t>
  </si>
  <si>
    <t>ACS 5-year</t>
  </si>
  <si>
    <t>Comprehensive Plan</t>
  </si>
  <si>
    <t xml:space="preserve">% Change </t>
  </si>
  <si>
    <t>HUD CHAS</t>
  </si>
  <si>
    <t>Industry Employment Projections</t>
  </si>
  <si>
    <t>Projections</t>
  </si>
  <si>
    <t>Average Annual Growth Rate</t>
  </si>
  <si>
    <t>Table 2: Population Projections</t>
  </si>
  <si>
    <t>Total Population</t>
  </si>
  <si>
    <t>Total change</t>
  </si>
  <si>
    <t>Percent change</t>
  </si>
  <si>
    <t>Table 3: Household Population, by type</t>
  </si>
  <si>
    <t>Table 5: Household Income</t>
  </si>
  <si>
    <t>Recommended, not required</t>
  </si>
  <si>
    <t>Housing Units</t>
  </si>
  <si>
    <t>Jobs: Housing Ratio</t>
  </si>
  <si>
    <t>Duplex Units</t>
  </si>
  <si>
    <t>Multifamily (3-4 Units)</t>
  </si>
  <si>
    <t>Multifamily (5-19 Units)</t>
  </si>
  <si>
    <t>Multifamily (20+Units)</t>
  </si>
  <si>
    <t>% Total</t>
  </si>
  <si>
    <t>Mobile Homes and Other</t>
  </si>
  <si>
    <t>Studio</t>
  </si>
  <si>
    <t>1-bedroom</t>
  </si>
  <si>
    <t>2-bedroom</t>
  </si>
  <si>
    <t>3-bedroom</t>
  </si>
  <si>
    <t>Renter</t>
  </si>
  <si>
    <t>Owner</t>
  </si>
  <si>
    <t>All Households</t>
  </si>
  <si>
    <t>Black or African American HH</t>
  </si>
  <si>
    <t>White HH</t>
  </si>
  <si>
    <t>American Indian and Alaska Native HH</t>
  </si>
  <si>
    <t>Asian HH</t>
  </si>
  <si>
    <t>Native Hawaiian and Other Pacific Islander HH</t>
  </si>
  <si>
    <t>Some Other Race HH</t>
  </si>
  <si>
    <t>Two or More Race HH</t>
  </si>
  <si>
    <t>Race/ethnicity breakout recommended, not required</t>
  </si>
  <si>
    <t>Subsidized/Public Housing Units</t>
  </si>
  <si>
    <t>30% AMI</t>
  </si>
  <si>
    <t>50% AMI</t>
  </si>
  <si>
    <t>80% AMI</t>
  </si>
  <si>
    <t>100% AMI</t>
  </si>
  <si>
    <t>Total Count, 2010</t>
  </si>
  <si>
    <t>Correctional facilities for adults</t>
  </si>
  <si>
    <t>Juvenile facilities</t>
  </si>
  <si>
    <t>Other institutionalized facilities</t>
  </si>
  <si>
    <t>Student housing</t>
  </si>
  <si>
    <t>Military quarters</t>
  </si>
  <si>
    <t>Other noninstitutional facilities</t>
  </si>
  <si>
    <t>Local sources, PolicyMap</t>
  </si>
  <si>
    <t>Total Rental
Units at Afforability Level</t>
  </si>
  <si>
    <t>Over / Under</t>
  </si>
  <si>
    <t>Renter Households at Income Level</t>
  </si>
  <si>
    <t>Jurisdiction</t>
  </si>
  <si>
    <t>Total housing units needed by 2040</t>
  </si>
  <si>
    <t>Nursing/Skilled-nursing facilities</t>
  </si>
  <si>
    <t>Percent Change</t>
  </si>
  <si>
    <t>Non-Hispanic or Latino</t>
  </si>
  <si>
    <t>Table 4a: Ethnicity</t>
  </si>
  <si>
    <t>Table 4b: Race</t>
  </si>
  <si>
    <t>Average annual pop growth 
(2018-2040)</t>
  </si>
  <si>
    <t>Average annual household growth
(2018-2040)</t>
  </si>
  <si>
    <t>Number of Households (HH)</t>
  </si>
  <si>
    <t>https://data.census.gov/cedsci/</t>
  </si>
  <si>
    <t>Site</t>
  </si>
  <si>
    <t>https://www.huduser.gov/portal/datasets/cp.html</t>
  </si>
  <si>
    <t xml:space="preserve">See tabs at the end of this sheet for guidance on accessing datasources listed above. </t>
  </si>
  <si>
    <t>Note: All calculations should be checked and validated - Adjust years of data as appropriate</t>
  </si>
  <si>
    <t>HH with one or more people under 18</t>
  </si>
  <si>
    <t>HH with one or more people 60+</t>
  </si>
  <si>
    <t>(%)</t>
  </si>
  <si>
    <t>HH living alone</t>
  </si>
  <si>
    <t>HH living alone, 65+</t>
  </si>
  <si>
    <t>Table 6: Low-income households</t>
  </si>
  <si>
    <t>Table 7: Cost burden estimates (households)</t>
  </si>
  <si>
    <t>*Note year difference with HUD CHAS data</t>
  </si>
  <si>
    <t>Renters</t>
  </si>
  <si>
    <t>Owners</t>
  </si>
  <si>
    <t>&lt;= 30% HAMFI</t>
  </si>
  <si>
    <t>&gt;30% to &lt;=50% HAMFI</t>
  </si>
  <si>
    <t>&gt;50% to &lt;-80% HAMFI</t>
  </si>
  <si>
    <t>&gt;80% to &lt;=100% HAMFI</t>
  </si>
  <si>
    <t>&gt;100% HAMFI</t>
  </si>
  <si>
    <r>
      <t xml:space="preserve">Cost Burdened
</t>
    </r>
    <r>
      <rPr>
        <i/>
        <sz val="9"/>
        <color theme="0" tint="-0.499984740745262"/>
        <rFont val="Roboto"/>
      </rPr>
      <t>(Housing cost burden greater than 30%)</t>
    </r>
  </si>
  <si>
    <r>
      <t xml:space="preserve">Severely Cost Burdened
</t>
    </r>
    <r>
      <rPr>
        <i/>
        <sz val="9"/>
        <color theme="0" tint="-0.499984740745262"/>
        <rFont val="Roboto"/>
      </rPr>
      <t>(Housing cost burden greater than 50%)</t>
    </r>
  </si>
  <si>
    <t>Query Tool</t>
  </si>
  <si>
    <t>Table 8: Employment Projections</t>
  </si>
  <si>
    <t>Table 9: Jobs to Housing Ratio</t>
  </si>
  <si>
    <t>Table 10: Housing Units</t>
  </si>
  <si>
    <t>Table 11: Housing Stock by Number of Bedrooms</t>
  </si>
  <si>
    <t xml:space="preserve">Table 12: Housing Tenure by Race </t>
  </si>
  <si>
    <t>ESD (Regional level)</t>
  </si>
  <si>
    <t>https://esd.wa.gov/labormarketinfo/projections</t>
  </si>
  <si>
    <t>*You may want to compare your local information with regional information, in which case you could duplicate this table for your workforce devleopment area and compare results</t>
  </si>
  <si>
    <t>Singe Units</t>
  </si>
  <si>
    <t>4-bedroom</t>
  </si>
  <si>
    <t>5+ bedrooms</t>
  </si>
  <si>
    <t xml:space="preserve">Total </t>
  </si>
  <si>
    <t>https://www.policymap.com/maps</t>
  </si>
  <si>
    <t>&gt;80% HAMFI</t>
  </si>
  <si>
    <r>
      <t xml:space="preserve">Housing units needed annually </t>
    </r>
    <r>
      <rPr>
        <i/>
        <sz val="9"/>
        <color theme="0" tint="-0.499984740745262"/>
        <rFont val="Roboto"/>
      </rPr>
      <t>(assumes 5% vacancy)</t>
    </r>
  </si>
  <si>
    <t>Units Affordable to Households</t>
  </si>
  <si>
    <t>&lt; $10,000</t>
  </si>
  <si>
    <t>$10,000 - $14,999</t>
  </si>
  <si>
    <t>$15,000 - $24,999</t>
  </si>
  <si>
    <t>$35,000 - $49,999</t>
  </si>
  <si>
    <t>$25,000 - $34,999</t>
  </si>
  <si>
    <t>Count of households</t>
  </si>
  <si>
    <t>% of household population</t>
  </si>
  <si>
    <t>$75,000 - $99,999</t>
  </si>
  <si>
    <t>$50,000 - $74,999</t>
  </si>
  <si>
    <t>$100,000 - $149,999</t>
  </si>
  <si>
    <t>$150,000 - $199,999</t>
  </si>
  <si>
    <t>$200,000 or more</t>
  </si>
  <si>
    <t>Median household income brackets</t>
  </si>
  <si>
    <t>https://www.zillow.com/research/data/</t>
  </si>
  <si>
    <t>Median household income</t>
  </si>
  <si>
    <t>Average home price</t>
  </si>
  <si>
    <t>Average home price, bottom tier home</t>
  </si>
  <si>
    <t>Single-Family Home Time Series, Bottom Tier Time Series</t>
  </si>
  <si>
    <t xml:space="preserve">*If Zillow is  not availabe, ACS Table DP04 (Value of owner-occupied units) can be referenced. </t>
  </si>
  <si>
    <t>Bottom tier home breakout is not required</t>
  </si>
  <si>
    <t>Income needed to afford an average-priced home</t>
  </si>
  <si>
    <t>Income needed to afford a bottom tier-priced home</t>
  </si>
  <si>
    <t>Bottom tier home</t>
  </si>
  <si>
    <t>Average home</t>
  </si>
  <si>
    <t>Monthly Mortgage</t>
  </si>
  <si>
    <t>Sales Price</t>
  </si>
  <si>
    <t>Mortgage amount</t>
  </si>
  <si>
    <t>Interest rate</t>
  </si>
  <si>
    <t>Monthly mortgage payment</t>
  </si>
  <si>
    <t>Assumed down payment</t>
  </si>
  <si>
    <t>Monthly payments over course of loan</t>
  </si>
  <si>
    <t>years</t>
  </si>
  <si>
    <t>Inputs</t>
  </si>
  <si>
    <t>Annual Housing Expenses</t>
  </si>
  <si>
    <t>Mortgage payments</t>
  </si>
  <si>
    <t>percentage</t>
  </si>
  <si>
    <t>Property tax rate</t>
  </si>
  <si>
    <t>Insurance rate</t>
  </si>
  <si>
    <t>dollars per $1,000</t>
  </si>
  <si>
    <t>Annual costs</t>
  </si>
  <si>
    <t>Monthly costs</t>
  </si>
  <si>
    <t>Monthly Income Needed</t>
  </si>
  <si>
    <t>Annual Income Needed</t>
  </si>
  <si>
    <t>Use income brackets table above to estimate - add together brackets beneath value to left</t>
  </si>
  <si>
    <t>% of Population unable to afford</t>
  </si>
  <si>
    <t>(Base year)</t>
  </si>
  <si>
    <t xml:space="preserve"> (Projection year)</t>
  </si>
  <si>
    <t>Calculated Field 
(Do not edit)</t>
  </si>
  <si>
    <t>Table 13: Group Quarters Population by Housing Type</t>
  </si>
  <si>
    <t>Table 14: Subsidized Housing Units</t>
  </si>
  <si>
    <t>Table 1: Population by Age</t>
  </si>
  <si>
    <t>Table 15: Rental Units Available by Income Bracket</t>
  </si>
  <si>
    <t>Table 16: Home Ownership Affordability</t>
  </si>
  <si>
    <t>Table 17: Projection of future housing demand</t>
  </si>
  <si>
    <t>Calculated automatically based on other tables in spreadsheet</t>
  </si>
  <si>
    <t>Guidance for Developing a Housing Needs Assessment</t>
  </si>
  <si>
    <t>Washington State Department of Commerce</t>
  </si>
  <si>
    <t>Appendix B: Table Templates for Required Data</t>
  </si>
  <si>
    <t>Base year</t>
  </si>
  <si>
    <t>(Projection year)</t>
  </si>
  <si>
    <t>Data Entry 
(Add data here)</t>
  </si>
  <si>
    <t>Data Source</t>
  </si>
  <si>
    <t>Notes</t>
  </si>
  <si>
    <t>Table: S0101</t>
  </si>
  <si>
    <t>Table: S1101</t>
  </si>
  <si>
    <t>Population projections (including base and projection years)</t>
  </si>
  <si>
    <t>Table: DP05</t>
  </si>
  <si>
    <t>Zillow*</t>
  </si>
  <si>
    <t>Table: S1901</t>
  </si>
  <si>
    <t>If base comparison year is not a Census year, use column C to type in the population estimates (numbers, not percentages)</t>
  </si>
  <si>
    <t>Will come as % in 2010 Census</t>
  </si>
  <si>
    <t>Calculated</t>
  </si>
  <si>
    <t>*Projected figures should be found in a local or county Comprehensive Plan</t>
  </si>
  <si>
    <t>Table: DP04</t>
  </si>
  <si>
    <t>Table: S2502</t>
  </si>
  <si>
    <t>Table: PCT20</t>
  </si>
  <si>
    <t>Version 1.0: March 9, 2020</t>
  </si>
  <si>
    <t>Instructions: 
This spreadsheet includes templates for organizing and presenting data in a Housing Needs Assessment. Each tab covers a different topic. You can enter data in the orange cells. You can also change the years if your data reflects different years than the defaults provided. Grey cells contain formulas and will calculate automatically. Do not edit these gray cells; it will break the formulas.
Make sure to check all tables to ensure data and calculations make sense.</t>
  </si>
  <si>
    <t xml:space="preserve">Table and Data </t>
  </si>
  <si>
    <t>Required/Recommended for Housing Action Plan</t>
  </si>
  <si>
    <t xml:space="preserve">Required </t>
  </si>
  <si>
    <t>Required</t>
  </si>
  <si>
    <t>Required (# of HH, tenure, HH size); Recommended (HH type)</t>
  </si>
  <si>
    <t>Tables Included in this Spreadsheet</t>
  </si>
  <si>
    <t>Finding and Using Data</t>
  </si>
  <si>
    <t>*Duplicate table if you want to analyze renters and owners separately</t>
  </si>
  <si>
    <r>
      <t xml:space="preserve">HH Income Level (use </t>
    </r>
    <r>
      <rPr>
        <i/>
        <sz val="11"/>
        <color theme="1"/>
        <rFont val="Roboto"/>
      </rPr>
      <t>Income Distribution Overview</t>
    </r>
    <r>
      <rPr>
        <sz val="11"/>
        <color theme="1"/>
        <rFont val="Roboto"/>
      </rPr>
      <t>)</t>
    </r>
  </si>
  <si>
    <r>
      <t xml:space="preserve">HH Income Level (use </t>
    </r>
    <r>
      <rPr>
        <i/>
        <sz val="11"/>
        <color theme="1"/>
        <rFont val="Roboto"/>
      </rPr>
      <t>Income by Cost Burden</t>
    </r>
    <r>
      <rPr>
        <sz val="11"/>
        <color theme="1"/>
        <rFont val="Roboto"/>
      </rPr>
      <t>)</t>
    </r>
  </si>
  <si>
    <r>
      <t xml:space="preserve">Total 
</t>
    </r>
    <r>
      <rPr>
        <i/>
        <sz val="9"/>
        <color theme="0" tint="-0.499984740745262"/>
        <rFont val="Roboto"/>
      </rPr>
      <t>(Severly Cost Burdened and Cost Burdened)</t>
    </r>
  </si>
  <si>
    <t>See HUD CHAS tab below: Table 15c: estimates 4, 25, 46, 67</t>
  </si>
  <si>
    <t>See PolicyMap tab below for instructions</t>
  </si>
  <si>
    <t>Decennial Census, Local 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</si>
</sst>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_);[Red]\(&quot;$&quot;#,##0\)"/>
    <numFmt numFmtId="44" formatCode="_(&quot;$&quot;* #,##0.00_);_(&quot;$&quot;* \(#,##0.00\);_(&quot;$&quot;* &quot;-&quot;??_);_(@_)"/>
    <numFmt numFmtId="164" formatCode="_(&quot;$&quot;* #,##0_);_(&quot;$&quot;* \(#,##0\);_(&quot;$&quot;* &quot;-&quot;??_);_(@_)"/>
    <numFmt numFmtId="165" formatCode="0.0%"/>
  </numFmts>
  <fonts count="20">
    <font>
      <sz val="11"/>
      <color theme="1"/>
      <name val="Tw Cen MT"/>
      <family val="2"/>
      <scheme val="minor"/>
    </font>
    <font>
      <sz val="11"/>
      <color theme="1"/>
      <name val="Tw Cen MT"/>
      <family val="2"/>
      <scheme val="minor"/>
    </font>
    <font>
      <sz val="11"/>
      <color theme="1"/>
      <name val="Roboto"/>
    </font>
    <font>
      <sz val="8"/>
      <name val="Tw Cen MT"/>
      <family val="2"/>
      <scheme val="minor"/>
    </font>
    <font>
      <sz val="11"/>
      <color rgb="FF3F3F76"/>
      <name val="Tw Cen MT"/>
      <family val="2"/>
      <scheme val="minor"/>
    </font>
    <font>
      <b/>
      <sz val="11"/>
      <color rgb="FFFA7D00"/>
      <name val="Tw Cen MT"/>
      <family val="2"/>
      <scheme val="minor"/>
    </font>
    <font>
      <b/>
      <sz val="11"/>
      <color theme="1"/>
      <name val="Roboto"/>
    </font>
    <font>
      <sz val="10"/>
      <color theme="1"/>
      <name val="Roboto"/>
    </font>
    <font>
      <b/>
      <sz val="11"/>
      <color rgb="FF3F3F3F"/>
      <name val="Tw Cen MT"/>
      <family val="2"/>
      <scheme val="minor"/>
    </font>
    <font>
      <u/>
      <sz val="11"/>
      <color theme="10"/>
      <name val="Tw Cen MT"/>
      <family val="2"/>
      <scheme val="minor"/>
    </font>
    <font>
      <u/>
      <sz val="11"/>
      <color theme="10"/>
      <name val="Roboto"/>
    </font>
    <font>
      <b/>
      <sz val="11"/>
      <color rgb="FFFA7D00"/>
      <name val="Roboto"/>
    </font>
    <font>
      <sz val="11"/>
      <color rgb="FF3F3F76"/>
      <name val="Roboto"/>
    </font>
    <font>
      <b/>
      <sz val="11"/>
      <color rgb="FF3F3F3F"/>
      <name val="Roboto"/>
    </font>
    <font>
      <sz val="11"/>
      <color rgb="FFFF0000"/>
      <name val="Roboto"/>
    </font>
    <font>
      <i/>
      <sz val="9"/>
      <color theme="0" tint="-0.499984740745262"/>
      <name val="Roboto"/>
    </font>
    <font>
      <b/>
      <sz val="11"/>
      <color theme="1"/>
      <name val="Tw Cen MT"/>
      <family val="2"/>
      <scheme val="minor"/>
    </font>
    <font>
      <b/>
      <sz val="12"/>
      <color theme="1"/>
      <name val="Roboto"/>
    </font>
    <font>
      <b/>
      <sz val="12"/>
      <color theme="6"/>
      <name val="Roboto"/>
    </font>
    <font>
      <i/>
      <sz val="11"/>
      <color theme="1"/>
      <name val="Roboto"/>
    </font>
  </fonts>
  <fills count="6">
    <fill>
      <patternFill patternType="none"/>
    </fill>
    <fill>
      <patternFill patternType="gray125"/>
    </fill>
    <fill>
      <patternFill patternType="solid">
        <fgColor theme="3" tint="0.59999389629810485"/>
        <bgColor indexed="64"/>
      </patternFill>
    </fill>
    <fill>
      <patternFill patternType="solid">
        <fgColor rgb="FFFFCC99"/>
      </patternFill>
    </fill>
    <fill>
      <patternFill patternType="solid">
        <fgColor rgb="FFF2F2F2"/>
      </patternFill>
    </fill>
    <fill>
      <patternFill patternType="solid">
        <fgColor theme="7"/>
        <bgColor indexed="64"/>
      </patternFill>
    </fill>
  </fills>
  <borders count="21">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medium">
        <color indexed="64"/>
      </left>
      <right style="thin">
        <color rgb="FF7F7F7F"/>
      </right>
      <top style="thin">
        <color rgb="FF7F7F7F"/>
      </top>
      <bottom style="medium">
        <color indexed="64"/>
      </bottom>
      <diagonal/>
    </border>
    <border>
      <left style="thin">
        <color rgb="FF7F7F7F"/>
      </left>
      <right style="thin">
        <color rgb="FF7F7F7F"/>
      </right>
      <top/>
      <bottom style="thin">
        <color rgb="FF7F7F7F"/>
      </bottom>
      <diagonal/>
    </border>
    <border>
      <left style="thin">
        <color rgb="FF7F7F7F"/>
      </left>
      <right style="thin">
        <color rgb="FF7F7F7F"/>
      </right>
      <top style="thin">
        <color rgb="FF7F7F7F"/>
      </top>
      <bottom style="medium">
        <color indexed="64"/>
      </bottom>
      <diagonal/>
    </border>
    <border>
      <left style="thin">
        <color rgb="FF7F7F7F"/>
      </left>
      <right/>
      <top style="thin">
        <color rgb="FF7F7F7F"/>
      </top>
      <bottom style="medium">
        <color indexed="64"/>
      </bottom>
      <diagonal/>
    </border>
    <border>
      <left style="thin">
        <color rgb="FF7F7F7F"/>
      </left>
      <right style="medium">
        <color indexed="64"/>
      </right>
      <top style="thin">
        <color rgb="FF7F7F7F"/>
      </top>
      <bottom style="medium">
        <color indexed="64"/>
      </bottom>
      <diagonal/>
    </border>
    <border>
      <left style="thin">
        <color rgb="FF7F7F7F"/>
      </left>
      <right style="thin">
        <color rgb="FF7F7F7F"/>
      </right>
      <top style="thin">
        <color rgb="FF7F7F7F"/>
      </top>
      <bottom style="thin">
        <color indexed="64"/>
      </bottom>
      <diagonal/>
    </border>
    <border>
      <left style="thin">
        <color rgb="FF7F7F7F"/>
      </left>
      <right/>
      <top style="thin">
        <color rgb="FF7F7F7F"/>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bottom style="thin">
        <color indexed="64"/>
      </bottom>
      <diagonal/>
    </border>
    <border>
      <left style="thin">
        <color rgb="FF7F7F7F"/>
      </left>
      <right style="thin">
        <color rgb="FF7F7F7F"/>
      </right>
      <top style="thin">
        <color rgb="FF7F7F7F"/>
      </top>
      <bottom/>
      <diagonal/>
    </border>
  </borders>
  <cellStyleXfs count="7">
    <xf numFmtId="0" fontId="0" fillId="0" borderId="0"/>
    <xf numFmtId="9" fontId="1" fillId="0" borderId="0" applyFont="0" applyFill="0" applyBorder="0" applyAlignment="0" applyProtection="0"/>
    <xf numFmtId="0" fontId="4" fillId="3" borderId="7" applyNumberFormat="0" applyAlignment="0" applyProtection="0"/>
    <xf numFmtId="0" fontId="5" fillId="4" borderId="7" applyNumberFormat="0" applyAlignment="0" applyProtection="0"/>
    <xf numFmtId="0" fontId="8" fillId="4" borderId="18" applyNumberFormat="0" applyAlignment="0" applyProtection="0"/>
    <xf numFmtId="0" fontId="9" fillId="0" borderId="0" applyNumberFormat="0" applyFill="0" applyBorder="0" applyAlignment="0" applyProtection="0"/>
    <xf numFmtId="44" fontId="1" fillId="0" borderId="0" applyFont="0" applyFill="0" applyBorder="0" applyAlignment="0" applyProtection="0"/>
  </cellStyleXfs>
  <cellXfs count="110">
    <xf numFmtId="0" fontId="0" fillId="0" borderId="0" xfId="0"/>
    <xf numFmtId="0" fontId="2" fillId="0" borderId="0" xfId="0" applyFont="1"/>
    <xf numFmtId="0" fontId="2" fillId="0" borderId="0" xfId="0" applyFont="1" applyAlignment="1">
      <alignment wrapText="1"/>
    </xf>
    <xf numFmtId="16" fontId="2" fillId="0" borderId="0" xfId="0" applyNumberFormat="1" applyFont="1"/>
    <xf numFmtId="0" fontId="2" fillId="0" borderId="5" xfId="0" applyFont="1" applyBorder="1"/>
    <xf numFmtId="0" fontId="2" fillId="0" borderId="3" xfId="0" applyFont="1" applyBorder="1" applyAlignment="1">
      <alignment horizontal="center" wrapText="1"/>
    </xf>
    <xf numFmtId="0" fontId="2" fillId="0" borderId="4" xfId="0" applyFont="1" applyBorder="1" applyAlignment="1">
      <alignment horizontal="center" wrapText="1"/>
    </xf>
    <xf numFmtId="16" fontId="2" fillId="0" borderId="6" xfId="0" applyNumberFormat="1" applyFont="1" applyBorder="1"/>
    <xf numFmtId="0" fontId="2" fillId="0" borderId="6" xfId="0" applyFont="1" applyBorder="1"/>
    <xf numFmtId="16" fontId="2" fillId="0" borderId="0" xfId="0" applyNumberFormat="1" applyFont="1" applyBorder="1"/>
    <xf numFmtId="0" fontId="2" fillId="0" borderId="0" xfId="0" applyFont="1" applyAlignment="1">
      <alignment horizontal="center"/>
    </xf>
    <xf numFmtId="0" fontId="2" fillId="0" borderId="0" xfId="0" applyFont="1" applyAlignment="1">
      <alignment vertical="center"/>
    </xf>
    <xf numFmtId="0" fontId="2" fillId="0" borderId="0" xfId="0" applyFont="1" applyAlignment="1">
      <alignment horizontal="center" wrapText="1"/>
    </xf>
    <xf numFmtId="0" fontId="2" fillId="2" borderId="0" xfId="0" applyFont="1" applyFill="1"/>
    <xf numFmtId="0" fontId="2" fillId="0" borderId="0" xfId="0" applyFont="1" applyAlignment="1">
      <alignment horizontal="center" wrapText="1"/>
    </xf>
    <xf numFmtId="0" fontId="2" fillId="0" borderId="0" xfId="0" applyFont="1" applyAlignment="1">
      <alignment horizontal="center" vertical="center" wrapText="1"/>
    </xf>
    <xf numFmtId="0" fontId="2" fillId="0" borderId="0" xfId="0" quotePrefix="1" applyFont="1"/>
    <xf numFmtId="0" fontId="4" fillId="3" borderId="7" xfId="2"/>
    <xf numFmtId="0" fontId="5" fillId="4" borderId="7" xfId="3"/>
    <xf numFmtId="9" fontId="5" fillId="4" borderId="7" xfId="1" applyFont="1" applyFill="1" applyBorder="1"/>
    <xf numFmtId="0" fontId="4" fillId="3" borderId="7" xfId="2" applyAlignment="1">
      <alignment horizontal="center"/>
    </xf>
    <xf numFmtId="9" fontId="5" fillId="4" borderId="7" xfId="1" applyFont="1" applyFill="1" applyBorder="1" applyAlignment="1">
      <alignment horizontal="center"/>
    </xf>
    <xf numFmtId="0" fontId="2" fillId="0" borderId="0" xfId="0" applyFont="1" applyAlignment="1">
      <alignment horizontal="right"/>
    </xf>
    <xf numFmtId="0" fontId="6" fillId="0" borderId="0" xfId="0" applyFont="1"/>
    <xf numFmtId="0" fontId="7" fillId="0" borderId="0" xfId="0" applyFont="1" applyAlignment="1">
      <alignment wrapText="1"/>
    </xf>
    <xf numFmtId="0" fontId="4" fillId="3" borderId="7" xfId="2" applyAlignment="1">
      <alignment horizontal="center" vertical="center" wrapText="1"/>
    </xf>
    <xf numFmtId="0" fontId="2" fillId="0" borderId="0" xfId="0" applyFont="1" applyAlignment="1">
      <alignment horizontal="center" wrapText="1"/>
    </xf>
    <xf numFmtId="0" fontId="2" fillId="0" borderId="0" xfId="0" applyFont="1" applyAlignment="1">
      <alignment horizontal="center" vertical="center" wrapText="1"/>
    </xf>
    <xf numFmtId="9" fontId="5" fillId="4" borderId="7" xfId="3" applyNumberFormat="1"/>
    <xf numFmtId="0" fontId="10" fillId="0" borderId="0" xfId="5" applyFont="1"/>
    <xf numFmtId="0" fontId="8" fillId="4" borderId="18" xfId="4"/>
    <xf numFmtId="9" fontId="2" fillId="0" borderId="0" xfId="1" applyFont="1"/>
    <xf numFmtId="0" fontId="2" fillId="0" borderId="0" xfId="0" applyFont="1" applyFill="1"/>
    <xf numFmtId="0" fontId="2" fillId="0" borderId="0" xfId="0" quotePrefix="1" applyFont="1" applyFill="1"/>
    <xf numFmtId="0" fontId="2" fillId="0" borderId="0" xfId="0" applyFont="1" applyBorder="1"/>
    <xf numFmtId="0" fontId="2" fillId="0" borderId="0" xfId="0" applyFont="1" applyAlignment="1">
      <alignment horizontal="center" wrapText="1"/>
    </xf>
    <xf numFmtId="9" fontId="11" fillId="4" borderId="7" xfId="3" applyNumberFormat="1" applyFont="1" applyAlignment="1">
      <alignment horizontal="center" wrapText="1"/>
    </xf>
    <xf numFmtId="0" fontId="12" fillId="3" borderId="7" xfId="2" applyFont="1"/>
    <xf numFmtId="0" fontId="12" fillId="3" borderId="8" xfId="2" applyFont="1" applyBorder="1"/>
    <xf numFmtId="0" fontId="11" fillId="4" borderId="9" xfId="3" applyFont="1" applyBorder="1"/>
    <xf numFmtId="0" fontId="11" fillId="4" borderId="10" xfId="3" applyFont="1" applyBorder="1"/>
    <xf numFmtId="0" fontId="12" fillId="3" borderId="14" xfId="2" applyFont="1" applyBorder="1"/>
    <xf numFmtId="0" fontId="11" fillId="4" borderId="11" xfId="3" applyFont="1" applyBorder="1"/>
    <xf numFmtId="0" fontId="11" fillId="4" borderId="15" xfId="3" applyFont="1" applyBorder="1"/>
    <xf numFmtId="0" fontId="11" fillId="4" borderId="7" xfId="3" applyFont="1"/>
    <xf numFmtId="9" fontId="11" fillId="4" borderId="7" xfId="3" applyNumberFormat="1" applyFont="1"/>
    <xf numFmtId="9" fontId="11" fillId="4" borderId="7" xfId="1" applyFont="1" applyFill="1" applyBorder="1"/>
    <xf numFmtId="0" fontId="13" fillId="4" borderId="18" xfId="4" applyFont="1"/>
    <xf numFmtId="9" fontId="11" fillId="4" borderId="10" xfId="1" applyFont="1" applyFill="1" applyBorder="1"/>
    <xf numFmtId="0" fontId="12" fillId="3" borderId="16" xfId="2" applyFont="1" applyBorder="1"/>
    <xf numFmtId="0" fontId="12" fillId="3" borderId="17" xfId="2" applyFont="1" applyBorder="1"/>
    <xf numFmtId="9" fontId="11" fillId="4" borderId="15" xfId="1" applyFont="1" applyFill="1" applyBorder="1"/>
    <xf numFmtId="0" fontId="12" fillId="3" borderId="12" xfId="2" applyFont="1" applyBorder="1" applyAlignment="1">
      <alignment horizontal="center"/>
    </xf>
    <xf numFmtId="0" fontId="12" fillId="3" borderId="19" xfId="2" applyFont="1" applyBorder="1" applyAlignment="1">
      <alignment horizontal="center"/>
    </xf>
    <xf numFmtId="0" fontId="12" fillId="3" borderId="20" xfId="2" applyFont="1" applyBorder="1"/>
    <xf numFmtId="0" fontId="12" fillId="3" borderId="7" xfId="2" applyFont="1" applyAlignment="1">
      <alignment horizontal="center"/>
    </xf>
    <xf numFmtId="9" fontId="11" fillId="4" borderId="7" xfId="1" applyFont="1" applyFill="1" applyBorder="1" applyAlignment="1">
      <alignment horizontal="center"/>
    </xf>
    <xf numFmtId="0" fontId="12" fillId="3" borderId="16" xfId="2" applyFont="1" applyBorder="1" applyAlignment="1">
      <alignment horizontal="center"/>
    </xf>
    <xf numFmtId="0" fontId="11" fillId="4" borderId="12" xfId="3" applyFont="1" applyBorder="1"/>
    <xf numFmtId="9" fontId="11" fillId="4" borderId="12" xfId="1" applyFont="1" applyFill="1" applyBorder="1" applyAlignment="1">
      <alignment horizontal="center"/>
    </xf>
    <xf numFmtId="0" fontId="14" fillId="0" borderId="0" xfId="0" applyFont="1"/>
    <xf numFmtId="0" fontId="2" fillId="0" borderId="0" xfId="0" applyFont="1" applyBorder="1" applyAlignment="1">
      <alignment horizontal="left" wrapText="1"/>
    </xf>
    <xf numFmtId="0" fontId="5" fillId="4" borderId="7" xfId="3" applyAlignment="1">
      <alignment horizontal="center"/>
    </xf>
    <xf numFmtId="0" fontId="8" fillId="4" borderId="18" xfId="4" applyAlignment="1">
      <alignment horizontal="center"/>
    </xf>
    <xf numFmtId="0" fontId="2" fillId="0" borderId="0" xfId="0" applyFont="1" applyAlignment="1">
      <alignment horizont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xf numFmtId="44" fontId="8" fillId="4" borderId="18" xfId="6" applyFont="1" applyFill="1" applyBorder="1" applyAlignment="1">
      <alignment horizontal="center" wrapText="1"/>
    </xf>
    <xf numFmtId="44" fontId="4" fillId="3" borderId="7" xfId="6" applyFont="1" applyFill="1" applyBorder="1" applyAlignment="1">
      <alignment horizontal="center" wrapText="1"/>
    </xf>
    <xf numFmtId="0" fontId="2" fillId="0" borderId="0" xfId="0" applyFont="1" applyAlignment="1">
      <alignment horizontal="right" wrapText="1"/>
    </xf>
    <xf numFmtId="0" fontId="6" fillId="0" borderId="0" xfId="0" applyFont="1" applyAlignment="1">
      <alignment horizontal="right"/>
    </xf>
    <xf numFmtId="44" fontId="8" fillId="4" borderId="18" xfId="4" applyNumberFormat="1" applyAlignment="1">
      <alignment horizontal="center" wrapText="1"/>
    </xf>
    <xf numFmtId="9" fontId="8" fillId="4" borderId="18" xfId="4" applyNumberFormat="1" applyAlignment="1">
      <alignment horizontal="center" wrapText="1"/>
    </xf>
    <xf numFmtId="0" fontId="5" fillId="4" borderId="7" xfId="3" applyAlignment="1">
      <alignment horizontal="center" wrapText="1"/>
    </xf>
    <xf numFmtId="6" fontId="5" fillId="4" borderId="7" xfId="3" applyNumberFormat="1" applyAlignment="1">
      <alignment horizontal="center" wrapText="1"/>
    </xf>
    <xf numFmtId="164" fontId="5" fillId="4" borderId="7" xfId="3" applyNumberFormat="1" applyAlignment="1">
      <alignment horizontal="center" wrapText="1"/>
    </xf>
    <xf numFmtId="9" fontId="4" fillId="3" borderId="7" xfId="2" applyNumberFormat="1"/>
    <xf numFmtId="165" fontId="4" fillId="3" borderId="7" xfId="2" applyNumberFormat="1"/>
    <xf numFmtId="44" fontId="4" fillId="3" borderId="7" xfId="6" applyFont="1" applyFill="1" applyBorder="1"/>
    <xf numFmtId="164" fontId="5" fillId="4" borderId="7" xfId="6" applyNumberFormat="1" applyFont="1" applyFill="1" applyBorder="1" applyAlignment="1">
      <alignment horizontal="center" wrapText="1"/>
    </xf>
    <xf numFmtId="0" fontId="6" fillId="0" borderId="0" xfId="0" applyFont="1" applyAlignment="1">
      <alignment horizontal="right" wrapText="1"/>
    </xf>
    <xf numFmtId="164" fontId="8" fillId="4" borderId="18" xfId="6" applyNumberFormat="1" applyFont="1" applyFill="1" applyBorder="1" applyAlignment="1">
      <alignment horizontal="center" wrapText="1"/>
    </xf>
    <xf numFmtId="9" fontId="4" fillId="3" borderId="7" xfId="2" applyNumberFormat="1" applyAlignment="1">
      <alignment horizontal="center" wrapText="1"/>
    </xf>
    <xf numFmtId="0" fontId="14" fillId="0" borderId="0" xfId="0" applyFont="1" applyAlignment="1">
      <alignment horizontal="left"/>
    </xf>
    <xf numFmtId="0" fontId="2" fillId="0" borderId="0" xfId="0" applyFont="1" applyAlignment="1">
      <alignment horizontal="center"/>
    </xf>
    <xf numFmtId="0" fontId="2" fillId="0" borderId="0" xfId="0" applyFont="1" applyAlignment="1">
      <alignment horizontal="center" wrapText="1"/>
    </xf>
    <xf numFmtId="9" fontId="11" fillId="4" borderId="0" xfId="1" applyFont="1" applyFill="1" applyBorder="1"/>
    <xf numFmtId="0" fontId="12" fillId="3" borderId="0" xfId="2" applyFont="1" applyBorder="1" applyAlignment="1">
      <alignment horizontal="center"/>
    </xf>
    <xf numFmtId="0" fontId="6" fillId="0" borderId="0" xfId="0" applyFont="1" applyAlignment="1">
      <alignment wrapText="1"/>
    </xf>
    <xf numFmtId="9" fontId="5" fillId="4" borderId="0" xfId="1" applyFont="1" applyFill="1" applyBorder="1"/>
    <xf numFmtId="0" fontId="16" fillId="0" borderId="0" xfId="0" applyFont="1"/>
    <xf numFmtId="0" fontId="17" fillId="0" borderId="0" xfId="0" applyFont="1"/>
    <xf numFmtId="0" fontId="18" fillId="0" borderId="0" xfId="0" applyFont="1" applyAlignment="1">
      <alignment horizontal="left" indent="1"/>
    </xf>
    <xf numFmtId="0" fontId="18" fillId="0" borderId="0" xfId="0" applyFont="1" applyAlignment="1">
      <alignment horizontal="left" indent="2"/>
    </xf>
    <xf numFmtId="0" fontId="2" fillId="5" borderId="0" xfId="0" applyFont="1" applyFill="1" applyAlignment="1">
      <alignment horizontal="center" wrapText="1"/>
    </xf>
    <xf numFmtId="0" fontId="9" fillId="0" borderId="0" xfId="5"/>
    <xf numFmtId="0" fontId="14" fillId="0" borderId="0" xfId="0" applyFont="1" applyAlignment="1">
      <alignment horizontal="center" wrapText="1"/>
    </xf>
    <xf numFmtId="0" fontId="12" fillId="3" borderId="13" xfId="2" applyFont="1" applyBorder="1" applyAlignment="1">
      <alignment horizontal="center"/>
    </xf>
    <xf numFmtId="0" fontId="4" fillId="3" borderId="12" xfId="2" applyBorder="1"/>
    <xf numFmtId="0" fontId="5" fillId="4" borderId="13" xfId="3" applyBorder="1"/>
    <xf numFmtId="0" fontId="2" fillId="0" borderId="0" xfId="0" applyFont="1" applyAlignment="1">
      <alignment vertical="top" wrapText="1"/>
    </xf>
    <xf numFmtId="0" fontId="0" fillId="0" borderId="0" xfId="0" applyAlignment="1">
      <alignment vertical="top" wrapText="1"/>
    </xf>
    <xf numFmtId="0" fontId="2" fillId="0" borderId="1" xfId="0" applyFont="1" applyBorder="1" applyAlignment="1">
      <alignment horizontal="center"/>
    </xf>
    <xf numFmtId="0" fontId="0" fillId="0" borderId="2" xfId="0" applyBorder="1" applyAlignment="1">
      <alignment horizontal="center"/>
    </xf>
    <xf numFmtId="0" fontId="2" fillId="0" borderId="0" xfId="0" applyFont="1" applyAlignment="1">
      <alignment horizontal="center"/>
    </xf>
    <xf numFmtId="0" fontId="2" fillId="0" borderId="0" xfId="0" applyFont="1" applyAlignment="1">
      <alignment horizontal="center" wrapText="1"/>
    </xf>
    <xf numFmtId="0" fontId="2" fillId="0" borderId="0" xfId="0" applyFont="1" applyAlignment="1">
      <alignment horizontal="center" vertical="center" wrapText="1"/>
    </xf>
    <xf numFmtId="0" fontId="2" fillId="0" borderId="2" xfId="0" applyFont="1" applyBorder="1" applyAlignment="1">
      <alignment horizontal="center"/>
    </xf>
    <xf numFmtId="0" fontId="2" fillId="0" borderId="0" xfId="0" applyFont="1" applyAlignment="1">
      <alignment horizontal="center" vertical="center"/>
    </xf>
  </cellXfs>
  <cellStyles count="7">
    <cellStyle name="Calculation" xfId="3" builtinId="22"/>
    <cellStyle name="Currency" xfId="6" builtinId="4"/>
    <cellStyle name="Hyperlink" xfId="5" builtinId="8"/>
    <cellStyle name="Input" xfId="2" builtinId="20"/>
    <cellStyle name="Normal" xfId="0" builtinId="0"/>
    <cellStyle name="Output" xfId="4" builtinId="21"/>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0</xdr:colOff>
      <xdr:row>4</xdr:row>
      <xdr:rowOff>1</xdr:rowOff>
    </xdr:from>
    <xdr:to>
      <xdr:col>10</xdr:col>
      <xdr:colOff>514350</xdr:colOff>
      <xdr:row>23</xdr:row>
      <xdr:rowOff>25304</xdr:rowOff>
    </xdr:to>
    <xdr:grpSp>
      <xdr:nvGrpSpPr>
        <xdr:cNvPr id="9" name="Group 8">
          <a:extLst>
            <a:ext uri="{FF2B5EF4-FFF2-40B4-BE49-F238E27FC236}">
              <a16:creationId xmlns:a16="http://schemas.microsoft.com/office/drawing/2014/main" id="{403844BD-663E-49C1-9B27-6DC66BB80465}"/>
            </a:ext>
          </a:extLst>
        </xdr:cNvPr>
        <xdr:cNvGrpSpPr/>
      </xdr:nvGrpSpPr>
      <xdr:grpSpPr>
        <a:xfrm>
          <a:off x="676275" y="733426"/>
          <a:ext cx="6600825" cy="3463828"/>
          <a:chOff x="666750" y="685895"/>
          <a:chExt cx="6511290" cy="3284663"/>
        </a:xfrm>
      </xdr:grpSpPr>
      <xdr:pic>
        <xdr:nvPicPr>
          <xdr:cNvPr id="2" name="Picture 1">
            <a:extLst>
              <a:ext uri="{FF2B5EF4-FFF2-40B4-BE49-F238E27FC236}">
                <a16:creationId xmlns:a16="http://schemas.microsoft.com/office/drawing/2014/main" id="{8F46FD27-99D3-4B39-A4BC-998860B2D9C3}"/>
              </a:ext>
            </a:extLst>
          </xdr:cNvPr>
          <xdr:cNvPicPr>
            <a:picLocks noChangeAspect="1"/>
          </xdr:cNvPicPr>
        </xdr:nvPicPr>
        <xdr:blipFill rotWithShape="1">
          <a:blip xmlns:r="http://schemas.openxmlformats.org/officeDocument/2006/relationships" r:embed="rId1"/>
          <a:srcRect t="4963"/>
          <a:stretch/>
        </xdr:blipFill>
        <xdr:spPr>
          <a:xfrm>
            <a:off x="666750" y="685895"/>
            <a:ext cx="6511290" cy="3284663"/>
          </a:xfrm>
          <a:prstGeom prst="rect">
            <a:avLst/>
          </a:prstGeom>
        </xdr:spPr>
      </xdr:pic>
      <xdr:cxnSp macro="">
        <xdr:nvCxnSpPr>
          <xdr:cNvPr id="4" name="Straight Arrow Connector 3">
            <a:extLst>
              <a:ext uri="{FF2B5EF4-FFF2-40B4-BE49-F238E27FC236}">
                <a16:creationId xmlns:a16="http://schemas.microsoft.com/office/drawing/2014/main" id="{271C27B5-C772-4992-BC14-6DB06742AF1F}"/>
              </a:ext>
            </a:extLst>
          </xdr:cNvPr>
          <xdr:cNvCxnSpPr/>
        </xdr:nvCxnSpPr>
        <xdr:spPr>
          <a:xfrm flipH="1" flipV="1">
            <a:off x="1348740" y="1767840"/>
            <a:ext cx="689610" cy="381000"/>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sp macro="" textlink="">
        <xdr:nvSpPr>
          <xdr:cNvPr id="8" name="TextBox 7">
            <a:extLst>
              <a:ext uri="{FF2B5EF4-FFF2-40B4-BE49-F238E27FC236}">
                <a16:creationId xmlns:a16="http://schemas.microsoft.com/office/drawing/2014/main" id="{5D8D6D76-7831-4E79-9F0F-EF7C113014A1}"/>
              </a:ext>
            </a:extLst>
          </xdr:cNvPr>
          <xdr:cNvSpPr txBox="1"/>
        </xdr:nvSpPr>
        <xdr:spPr bwMode="auto">
          <a:xfrm>
            <a:off x="2085975" y="2066925"/>
            <a:ext cx="2329815" cy="619125"/>
          </a:xfrm>
          <a:prstGeom prst="rect">
            <a:avLst/>
          </a:prstGeom>
          <a:noFill/>
          <a:ln w="6350">
            <a:noFill/>
          </a:ln>
        </xdr:spPr>
        <xdr:txBody>
          <a:bodyPr rot="0" vertOverflow="clip" horzOverflow="clip" vert="horz" wrap="square" lIns="91440" tIns="45720" rIns="91440" bIns="45720" rtlCol="0" anchor="t" anchorCtr="0" upright="1">
            <a:noAutofit/>
          </a:bodyPr>
          <a:lstStyle/>
          <a:p>
            <a:r>
              <a:rPr lang="en-US" sz="1100" b="1">
                <a:solidFill>
                  <a:schemeClr val="accent3"/>
                </a:solidFill>
                <a:latin typeface="Roboto" panose="02000000000000000000" pitchFamily="2" charset="0"/>
                <a:ea typeface="Roboto" panose="02000000000000000000" pitchFamily="2" charset="0"/>
                <a:cs typeface="Roboto" panose="02000000000000000000" pitchFamily="2" charset="0"/>
              </a:rPr>
              <a:t>Type</a:t>
            </a:r>
            <a:r>
              <a:rPr lang="en-US" sz="1100" b="1" baseline="0">
                <a:solidFill>
                  <a:schemeClr val="accent3"/>
                </a:solidFill>
                <a:latin typeface="Roboto" panose="02000000000000000000" pitchFamily="2" charset="0"/>
                <a:ea typeface="Roboto" panose="02000000000000000000" pitchFamily="2" charset="0"/>
                <a:cs typeface="Roboto" panose="02000000000000000000" pitchFamily="2" charset="0"/>
              </a:rPr>
              <a:t> table name here</a:t>
            </a:r>
            <a:endParaRPr lang="en-US" sz="1100" b="1">
              <a:solidFill>
                <a:schemeClr val="accent3"/>
              </a:solidFill>
              <a:latin typeface="Roboto" panose="02000000000000000000" pitchFamily="2" charset="0"/>
              <a:ea typeface="Roboto" panose="02000000000000000000" pitchFamily="2" charset="0"/>
              <a:cs typeface="Roboto" panose="02000000000000000000" pitchFamily="2" charset="0"/>
            </a:endParaRPr>
          </a:p>
        </xdr:txBody>
      </xdr:sp>
    </xdr:grpSp>
    <xdr:clientData/>
  </xdr:twoCellAnchor>
  <xdr:twoCellAnchor>
    <xdr:from>
      <xdr:col>1</xdr:col>
      <xdr:colOff>0</xdr:colOff>
      <xdr:row>27</xdr:row>
      <xdr:rowOff>3809</xdr:rowOff>
    </xdr:from>
    <xdr:to>
      <xdr:col>16</xdr:col>
      <xdr:colOff>150536</xdr:colOff>
      <xdr:row>48</xdr:row>
      <xdr:rowOff>152400</xdr:rowOff>
    </xdr:to>
    <xdr:grpSp>
      <xdr:nvGrpSpPr>
        <xdr:cNvPr id="15" name="Group 14">
          <a:extLst>
            <a:ext uri="{FF2B5EF4-FFF2-40B4-BE49-F238E27FC236}">
              <a16:creationId xmlns:a16="http://schemas.microsoft.com/office/drawing/2014/main" id="{1C187147-E87D-40F3-8640-B9AE46317CFB}"/>
            </a:ext>
          </a:extLst>
        </xdr:cNvPr>
        <xdr:cNvGrpSpPr/>
      </xdr:nvGrpSpPr>
      <xdr:grpSpPr>
        <a:xfrm>
          <a:off x="676275" y="4899659"/>
          <a:ext cx="10294661" cy="3949066"/>
          <a:chOff x="666750" y="4632959"/>
          <a:chExt cx="10151786" cy="3749041"/>
        </a:xfrm>
      </xdr:grpSpPr>
      <xdr:pic>
        <xdr:nvPicPr>
          <xdr:cNvPr id="10" name="Picture 9">
            <a:extLst>
              <a:ext uri="{FF2B5EF4-FFF2-40B4-BE49-F238E27FC236}">
                <a16:creationId xmlns:a16="http://schemas.microsoft.com/office/drawing/2014/main" id="{45F7C675-4DAE-4B62-BE8F-66F15362D959}"/>
              </a:ext>
            </a:extLst>
          </xdr:cNvPr>
          <xdr:cNvPicPr>
            <a:picLocks noChangeAspect="1"/>
          </xdr:cNvPicPr>
        </xdr:nvPicPr>
        <xdr:blipFill rotWithShape="1">
          <a:blip xmlns:r="http://schemas.openxmlformats.org/officeDocument/2006/relationships" r:embed="rId2"/>
          <a:srcRect t="6570"/>
          <a:stretch/>
        </xdr:blipFill>
        <xdr:spPr>
          <a:xfrm>
            <a:off x="666750" y="4632959"/>
            <a:ext cx="10151786" cy="3749041"/>
          </a:xfrm>
          <a:prstGeom prst="rect">
            <a:avLst/>
          </a:prstGeom>
        </xdr:spPr>
      </xdr:pic>
      <xdr:cxnSp macro="">
        <xdr:nvCxnSpPr>
          <xdr:cNvPr id="12" name="Straight Arrow Connector 11">
            <a:extLst>
              <a:ext uri="{FF2B5EF4-FFF2-40B4-BE49-F238E27FC236}">
                <a16:creationId xmlns:a16="http://schemas.microsoft.com/office/drawing/2014/main" id="{4222E477-B056-4A40-ADC4-EBAF3C56399D}"/>
              </a:ext>
            </a:extLst>
          </xdr:cNvPr>
          <xdr:cNvCxnSpPr/>
        </xdr:nvCxnSpPr>
        <xdr:spPr>
          <a:xfrm flipV="1">
            <a:off x="9515475" y="5450205"/>
            <a:ext cx="245745" cy="988695"/>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sp macro="" textlink="">
        <xdr:nvSpPr>
          <xdr:cNvPr id="13" name="TextBox 12">
            <a:extLst>
              <a:ext uri="{FF2B5EF4-FFF2-40B4-BE49-F238E27FC236}">
                <a16:creationId xmlns:a16="http://schemas.microsoft.com/office/drawing/2014/main" id="{1E7B840A-F8B8-4DD6-A3C4-43F11E144CBD}"/>
              </a:ext>
            </a:extLst>
          </xdr:cNvPr>
          <xdr:cNvSpPr txBox="1"/>
        </xdr:nvSpPr>
        <xdr:spPr bwMode="auto">
          <a:xfrm>
            <a:off x="8336280" y="6492241"/>
            <a:ext cx="2325463" cy="616879"/>
          </a:xfrm>
          <a:prstGeom prst="rect">
            <a:avLst/>
          </a:prstGeom>
          <a:noFill/>
          <a:ln w="6350">
            <a:noFill/>
          </a:ln>
        </xdr:spPr>
        <xdr:txBody>
          <a:bodyPr rot="0" vertOverflow="clip" horzOverflow="clip" vert="horz" wrap="square" lIns="91440" tIns="45720" rIns="91440" bIns="45720" rtlCol="0" anchor="t" anchorCtr="0" upright="1">
            <a:noAutofit/>
          </a:bodyPr>
          <a:lstStyle/>
          <a:p>
            <a:r>
              <a:rPr lang="en-US" sz="1100" b="1">
                <a:solidFill>
                  <a:schemeClr val="accent3"/>
                </a:solidFill>
                <a:latin typeface="Roboto" panose="02000000000000000000" pitchFamily="2" charset="0"/>
                <a:ea typeface="Roboto" panose="02000000000000000000" pitchFamily="2" charset="0"/>
                <a:cs typeface="Roboto" panose="02000000000000000000" pitchFamily="2" charset="0"/>
              </a:rPr>
              <a:t>Select 'Customize Table'</a:t>
            </a:r>
          </a:p>
        </xdr:txBody>
      </xdr:sp>
    </xdr:grpSp>
    <xdr:clientData/>
  </xdr:twoCellAnchor>
  <xdr:twoCellAnchor>
    <xdr:from>
      <xdr:col>0</xdr:col>
      <xdr:colOff>662940</xdr:colOff>
      <xdr:row>52</xdr:row>
      <xdr:rowOff>53340</xdr:rowOff>
    </xdr:from>
    <xdr:to>
      <xdr:col>15</xdr:col>
      <xdr:colOff>441051</xdr:colOff>
      <xdr:row>80</xdr:row>
      <xdr:rowOff>9525</xdr:rowOff>
    </xdr:to>
    <xdr:grpSp>
      <xdr:nvGrpSpPr>
        <xdr:cNvPr id="27" name="Group 26">
          <a:extLst>
            <a:ext uri="{FF2B5EF4-FFF2-40B4-BE49-F238E27FC236}">
              <a16:creationId xmlns:a16="http://schemas.microsoft.com/office/drawing/2014/main" id="{C39D3E5B-5830-468B-9783-0DBD6B2EC74F}"/>
            </a:ext>
          </a:extLst>
        </xdr:cNvPr>
        <xdr:cNvGrpSpPr/>
      </xdr:nvGrpSpPr>
      <xdr:grpSpPr>
        <a:xfrm>
          <a:off x="662940" y="9473565"/>
          <a:ext cx="9922236" cy="5023485"/>
          <a:chOff x="662940" y="9464040"/>
          <a:chExt cx="9779361" cy="5023485"/>
        </a:xfrm>
      </xdr:grpSpPr>
      <xdr:grpSp>
        <xdr:nvGrpSpPr>
          <xdr:cNvPr id="22" name="Group 21">
            <a:extLst>
              <a:ext uri="{FF2B5EF4-FFF2-40B4-BE49-F238E27FC236}">
                <a16:creationId xmlns:a16="http://schemas.microsoft.com/office/drawing/2014/main" id="{B259F8C5-0502-4966-AA88-DA0A78A6FC6B}"/>
              </a:ext>
            </a:extLst>
          </xdr:cNvPr>
          <xdr:cNvGrpSpPr/>
        </xdr:nvGrpSpPr>
        <xdr:grpSpPr>
          <a:xfrm>
            <a:off x="666750" y="9467850"/>
            <a:ext cx="9771741" cy="5021580"/>
            <a:chOff x="659130" y="8964930"/>
            <a:chExt cx="9786981" cy="4758690"/>
          </a:xfrm>
        </xdr:grpSpPr>
        <xdr:pic>
          <xdr:nvPicPr>
            <xdr:cNvPr id="14" name="Picture 13">
              <a:extLst>
                <a:ext uri="{FF2B5EF4-FFF2-40B4-BE49-F238E27FC236}">
                  <a16:creationId xmlns:a16="http://schemas.microsoft.com/office/drawing/2014/main" id="{49C13B79-230C-4227-9384-BE1D617582F9}"/>
                </a:ext>
              </a:extLst>
            </xdr:cNvPr>
            <xdr:cNvPicPr>
              <a:picLocks noChangeAspect="1"/>
            </xdr:cNvPicPr>
          </xdr:nvPicPr>
          <xdr:blipFill>
            <a:blip xmlns:r="http://schemas.openxmlformats.org/officeDocument/2006/relationships" r:embed="rId3"/>
            <a:stretch>
              <a:fillRect/>
            </a:stretch>
          </xdr:blipFill>
          <xdr:spPr>
            <a:xfrm>
              <a:off x="659130" y="8964930"/>
              <a:ext cx="9786981" cy="4758690"/>
            </a:xfrm>
            <a:prstGeom prst="rect">
              <a:avLst/>
            </a:prstGeom>
          </xdr:spPr>
        </xdr:pic>
        <xdr:cxnSp macro="">
          <xdr:nvCxnSpPr>
            <xdr:cNvPr id="17" name="Straight Arrow Connector 16">
              <a:extLst>
                <a:ext uri="{FF2B5EF4-FFF2-40B4-BE49-F238E27FC236}">
                  <a16:creationId xmlns:a16="http://schemas.microsoft.com/office/drawing/2014/main" id="{2999E05B-86A2-4ED4-BF9E-4581717E4CAE}"/>
                </a:ext>
              </a:extLst>
            </xdr:cNvPr>
            <xdr:cNvCxnSpPr/>
          </xdr:nvCxnSpPr>
          <xdr:spPr>
            <a:xfrm flipH="1" flipV="1">
              <a:off x="2291716" y="10302240"/>
              <a:ext cx="542924" cy="575310"/>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sp macro="" textlink="">
          <xdr:nvSpPr>
            <xdr:cNvPr id="21" name="TextBox 20">
              <a:extLst>
                <a:ext uri="{FF2B5EF4-FFF2-40B4-BE49-F238E27FC236}">
                  <a16:creationId xmlns:a16="http://schemas.microsoft.com/office/drawing/2014/main" id="{1C8ADEE8-D44F-4485-AB02-74168FDB50D3}"/>
                </a:ext>
              </a:extLst>
            </xdr:cNvPr>
            <xdr:cNvSpPr txBox="1"/>
          </xdr:nvSpPr>
          <xdr:spPr bwMode="auto">
            <a:xfrm>
              <a:off x="2886075" y="10829925"/>
              <a:ext cx="2331178" cy="620689"/>
            </a:xfrm>
            <a:prstGeom prst="rect">
              <a:avLst/>
            </a:prstGeom>
            <a:noFill/>
            <a:ln w="6350">
              <a:noFill/>
            </a:ln>
          </xdr:spPr>
          <xdr:txBody>
            <a:bodyPr rot="0" vertOverflow="clip" horzOverflow="clip" vert="horz" wrap="square" lIns="91440" tIns="45720" rIns="91440" bIns="45720" rtlCol="0" anchor="t" anchorCtr="0" upright="1">
              <a:noAutofit/>
            </a:bodyPr>
            <a:lstStyle/>
            <a:p>
              <a:r>
                <a:rPr lang="en-US" sz="1100" b="1">
                  <a:solidFill>
                    <a:schemeClr val="accent3"/>
                  </a:solidFill>
                  <a:latin typeface="Roboto" panose="02000000000000000000" pitchFamily="2" charset="0"/>
                  <a:ea typeface="Roboto" panose="02000000000000000000" pitchFamily="2" charset="0"/>
                  <a:cs typeface="Roboto" panose="02000000000000000000" pitchFamily="2" charset="0"/>
                </a:rPr>
                <a:t>Click to select one</a:t>
              </a:r>
              <a:r>
                <a:rPr lang="en-US" sz="1100" b="1" baseline="0">
                  <a:solidFill>
                    <a:schemeClr val="accent3"/>
                  </a:solidFill>
                  <a:latin typeface="Roboto" panose="02000000000000000000" pitchFamily="2" charset="0"/>
                  <a:ea typeface="Roboto" panose="02000000000000000000" pitchFamily="2" charset="0"/>
                  <a:cs typeface="Roboto" panose="02000000000000000000" pitchFamily="2" charset="0"/>
                </a:rPr>
                <a:t> or more geographies of interest</a:t>
              </a:r>
              <a:endParaRPr lang="en-US" sz="1100" b="1">
                <a:solidFill>
                  <a:schemeClr val="accent3"/>
                </a:solidFill>
                <a:latin typeface="Roboto" panose="02000000000000000000" pitchFamily="2" charset="0"/>
                <a:ea typeface="Roboto" panose="02000000000000000000" pitchFamily="2" charset="0"/>
                <a:cs typeface="Roboto" panose="02000000000000000000" pitchFamily="2" charset="0"/>
              </a:endParaRPr>
            </a:p>
          </xdr:txBody>
        </xdr:sp>
      </xdr:grpSp>
      <xdr:cxnSp macro="">
        <xdr:nvCxnSpPr>
          <xdr:cNvPr id="23" name="Straight Arrow Connector 22">
            <a:extLst>
              <a:ext uri="{FF2B5EF4-FFF2-40B4-BE49-F238E27FC236}">
                <a16:creationId xmlns:a16="http://schemas.microsoft.com/office/drawing/2014/main" id="{51DFB61D-9CE5-4051-A104-0FD9D64E3C76}"/>
              </a:ext>
            </a:extLst>
          </xdr:cNvPr>
          <xdr:cNvCxnSpPr/>
        </xdr:nvCxnSpPr>
        <xdr:spPr>
          <a:xfrm flipH="1" flipV="1">
            <a:off x="5587365" y="10467975"/>
            <a:ext cx="550121" cy="599845"/>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sp macro="" textlink="">
        <xdr:nvSpPr>
          <xdr:cNvPr id="25" name="TextBox 24">
            <a:extLst>
              <a:ext uri="{FF2B5EF4-FFF2-40B4-BE49-F238E27FC236}">
                <a16:creationId xmlns:a16="http://schemas.microsoft.com/office/drawing/2014/main" id="{4AC622C6-F784-46F6-B753-3234EBEDF7CA}"/>
              </a:ext>
            </a:extLst>
          </xdr:cNvPr>
          <xdr:cNvSpPr txBox="1"/>
        </xdr:nvSpPr>
        <xdr:spPr bwMode="auto">
          <a:xfrm>
            <a:off x="6115049" y="10997565"/>
            <a:ext cx="2693670" cy="658541"/>
          </a:xfrm>
          <a:prstGeom prst="rect">
            <a:avLst/>
          </a:prstGeom>
          <a:noFill/>
          <a:ln w="6350">
            <a:noFill/>
          </a:ln>
        </xdr:spPr>
        <xdr:txBody>
          <a:bodyPr rot="0" vertOverflow="clip" horzOverflow="clip" vert="horz" wrap="square" lIns="91440" tIns="45720" rIns="91440" bIns="45720" rtlCol="0" anchor="t" anchorCtr="0" upright="1">
            <a:noAutofit/>
          </a:bodyPr>
          <a:lstStyle/>
          <a:p>
            <a:r>
              <a:rPr lang="en-US" sz="1100" b="1">
                <a:solidFill>
                  <a:schemeClr val="accent3"/>
                </a:solidFill>
                <a:latin typeface="Roboto" panose="02000000000000000000" pitchFamily="2" charset="0"/>
                <a:ea typeface="Roboto" panose="02000000000000000000" pitchFamily="2" charset="0"/>
                <a:cs typeface="Roboto" panose="02000000000000000000" pitchFamily="2" charset="0"/>
              </a:rPr>
              <a:t>Select from list to find the year and estimate period</a:t>
            </a:r>
            <a:r>
              <a:rPr lang="en-US" sz="1100" b="1" baseline="0">
                <a:solidFill>
                  <a:schemeClr val="accent3"/>
                </a:solidFill>
                <a:latin typeface="Roboto" panose="02000000000000000000" pitchFamily="2" charset="0"/>
                <a:ea typeface="Roboto" panose="02000000000000000000" pitchFamily="2" charset="0"/>
                <a:cs typeface="Roboto" panose="02000000000000000000" pitchFamily="2" charset="0"/>
              </a:rPr>
              <a:t> (1-year, 5-year) of interest</a:t>
            </a:r>
            <a:endParaRPr lang="en-US" sz="1100" b="1">
              <a:solidFill>
                <a:schemeClr val="accent3"/>
              </a:solidFill>
              <a:latin typeface="Roboto" panose="02000000000000000000" pitchFamily="2" charset="0"/>
              <a:ea typeface="Roboto" panose="02000000000000000000" pitchFamily="2" charset="0"/>
              <a:cs typeface="Roboto" panose="02000000000000000000" pitchFamily="2" charset="0"/>
            </a:endParaRPr>
          </a:p>
        </xdr:txBody>
      </xdr:sp>
    </xdr:grpSp>
    <xdr:clientData/>
  </xdr:twoCellAnchor>
  <xdr:twoCellAnchor>
    <xdr:from>
      <xdr:col>1</xdr:col>
      <xdr:colOff>0</xdr:colOff>
      <xdr:row>82</xdr:row>
      <xdr:rowOff>1</xdr:rowOff>
    </xdr:from>
    <xdr:to>
      <xdr:col>15</xdr:col>
      <xdr:colOff>533400</xdr:colOff>
      <xdr:row>108</xdr:row>
      <xdr:rowOff>86848</xdr:rowOff>
    </xdr:to>
    <xdr:grpSp>
      <xdr:nvGrpSpPr>
        <xdr:cNvPr id="31" name="Group 30">
          <a:extLst>
            <a:ext uri="{FF2B5EF4-FFF2-40B4-BE49-F238E27FC236}">
              <a16:creationId xmlns:a16="http://schemas.microsoft.com/office/drawing/2014/main" id="{488D3256-EE21-45D0-8CC7-60847BA13E14}"/>
            </a:ext>
          </a:extLst>
        </xdr:cNvPr>
        <xdr:cNvGrpSpPr/>
      </xdr:nvGrpSpPr>
      <xdr:grpSpPr>
        <a:xfrm>
          <a:off x="676275" y="14849476"/>
          <a:ext cx="10001250" cy="4792197"/>
          <a:chOff x="666750" y="14839951"/>
          <a:chExt cx="9867900" cy="4792197"/>
        </a:xfrm>
      </xdr:grpSpPr>
      <xdr:pic>
        <xdr:nvPicPr>
          <xdr:cNvPr id="26" name="Picture 25">
            <a:extLst>
              <a:ext uri="{FF2B5EF4-FFF2-40B4-BE49-F238E27FC236}">
                <a16:creationId xmlns:a16="http://schemas.microsoft.com/office/drawing/2014/main" id="{A46E2B70-CFD2-47BA-93E1-9026659DE0E5}"/>
              </a:ext>
            </a:extLst>
          </xdr:cNvPr>
          <xdr:cNvPicPr>
            <a:picLocks noChangeAspect="1"/>
          </xdr:cNvPicPr>
        </xdr:nvPicPr>
        <xdr:blipFill>
          <a:blip xmlns:r="http://schemas.openxmlformats.org/officeDocument/2006/relationships" r:embed="rId4"/>
          <a:stretch>
            <a:fillRect/>
          </a:stretch>
        </xdr:blipFill>
        <xdr:spPr>
          <a:xfrm>
            <a:off x="666750" y="14839951"/>
            <a:ext cx="9867900" cy="4792197"/>
          </a:xfrm>
          <a:prstGeom prst="rect">
            <a:avLst/>
          </a:prstGeom>
        </xdr:spPr>
      </xdr:pic>
      <xdr:cxnSp macro="">
        <xdr:nvCxnSpPr>
          <xdr:cNvPr id="28" name="Straight Arrow Connector 27">
            <a:extLst>
              <a:ext uri="{FF2B5EF4-FFF2-40B4-BE49-F238E27FC236}">
                <a16:creationId xmlns:a16="http://schemas.microsoft.com/office/drawing/2014/main" id="{7DC8BA5E-64E9-4201-B5D6-26D7FAEC9A66}"/>
              </a:ext>
            </a:extLst>
          </xdr:cNvPr>
          <xdr:cNvCxnSpPr/>
        </xdr:nvCxnSpPr>
        <xdr:spPr>
          <a:xfrm flipH="1" flipV="1">
            <a:off x="5753101" y="16483966"/>
            <a:ext cx="769619" cy="761999"/>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sp macro="" textlink="">
        <xdr:nvSpPr>
          <xdr:cNvPr id="29" name="TextBox 28">
            <a:extLst>
              <a:ext uri="{FF2B5EF4-FFF2-40B4-BE49-F238E27FC236}">
                <a16:creationId xmlns:a16="http://schemas.microsoft.com/office/drawing/2014/main" id="{8AD57360-53B3-411F-BA84-E0B6A5E3DC62}"/>
              </a:ext>
            </a:extLst>
          </xdr:cNvPr>
          <xdr:cNvSpPr txBox="1"/>
        </xdr:nvSpPr>
        <xdr:spPr bwMode="auto">
          <a:xfrm>
            <a:off x="6507480" y="17038321"/>
            <a:ext cx="2325734" cy="652825"/>
          </a:xfrm>
          <a:prstGeom prst="rect">
            <a:avLst/>
          </a:prstGeom>
          <a:noFill/>
          <a:ln w="6350">
            <a:noFill/>
          </a:ln>
        </xdr:spPr>
        <xdr:txBody>
          <a:bodyPr rot="0" vertOverflow="clip" horzOverflow="clip" vert="horz" wrap="square" lIns="91440" tIns="45720" rIns="91440" bIns="45720" rtlCol="0" anchor="t" anchorCtr="0" upright="1">
            <a:noAutofit/>
          </a:bodyPr>
          <a:lstStyle/>
          <a:p>
            <a:r>
              <a:rPr lang="en-US" sz="1100" b="1">
                <a:solidFill>
                  <a:schemeClr val="accent3"/>
                </a:solidFill>
                <a:latin typeface="Roboto" panose="02000000000000000000" pitchFamily="2" charset="0"/>
                <a:ea typeface="Roboto" panose="02000000000000000000" pitchFamily="2" charset="0"/>
                <a:cs typeface="Roboto" panose="02000000000000000000" pitchFamily="2" charset="0"/>
              </a:rPr>
              <a:t>Type name of city</a:t>
            </a:r>
            <a:r>
              <a:rPr lang="en-US" sz="1100" b="1" baseline="0">
                <a:solidFill>
                  <a:schemeClr val="accent3"/>
                </a:solidFill>
                <a:latin typeface="Roboto" panose="02000000000000000000" pitchFamily="2" charset="0"/>
                <a:ea typeface="Roboto" panose="02000000000000000000" pitchFamily="2" charset="0"/>
                <a:cs typeface="Roboto" panose="02000000000000000000" pitchFamily="2" charset="0"/>
              </a:rPr>
              <a:t> into search bar, if not listed below</a:t>
            </a:r>
            <a:endParaRPr lang="en-US" sz="1100" b="1">
              <a:solidFill>
                <a:schemeClr val="accent3"/>
              </a:solidFill>
              <a:latin typeface="Roboto" panose="02000000000000000000" pitchFamily="2" charset="0"/>
              <a:ea typeface="Roboto" panose="02000000000000000000" pitchFamily="2" charset="0"/>
              <a:cs typeface="Roboto" panose="02000000000000000000" pitchFamily="2" charset="0"/>
            </a:endParaRPr>
          </a:p>
        </xdr:txBody>
      </xdr:sp>
    </xdr:grpSp>
    <xdr:clientData/>
  </xdr:twoCellAnchor>
  <xdr:twoCellAnchor editAs="oneCell">
    <xdr:from>
      <xdr:col>0</xdr:col>
      <xdr:colOff>659130</xdr:colOff>
      <xdr:row>110</xdr:row>
      <xdr:rowOff>167640</xdr:rowOff>
    </xdr:from>
    <xdr:to>
      <xdr:col>15</xdr:col>
      <xdr:colOff>447675</xdr:colOff>
      <xdr:row>133</xdr:row>
      <xdr:rowOff>39950</xdr:rowOff>
    </xdr:to>
    <xdr:pic>
      <xdr:nvPicPr>
        <xdr:cNvPr id="32" name="Picture 31">
          <a:extLst>
            <a:ext uri="{FF2B5EF4-FFF2-40B4-BE49-F238E27FC236}">
              <a16:creationId xmlns:a16="http://schemas.microsoft.com/office/drawing/2014/main" id="{10984AB0-4E54-4CD0-A61E-CBE18F38B523}"/>
            </a:ext>
          </a:extLst>
        </xdr:cNvPr>
        <xdr:cNvPicPr>
          <a:picLocks noChangeAspect="1"/>
        </xdr:cNvPicPr>
      </xdr:nvPicPr>
      <xdr:blipFill>
        <a:blip xmlns:r="http://schemas.openxmlformats.org/officeDocument/2006/relationships" r:embed="rId5"/>
        <a:stretch>
          <a:fillRect/>
        </a:stretch>
      </xdr:blipFill>
      <xdr:spPr>
        <a:xfrm>
          <a:off x="659130" y="20074890"/>
          <a:ext cx="9789795" cy="4034735"/>
        </a:xfrm>
        <a:prstGeom prst="rect">
          <a:avLst/>
        </a:prstGeom>
      </xdr:spPr>
    </xdr:pic>
    <xdr:clientData/>
  </xdr:twoCellAnchor>
  <xdr:twoCellAnchor>
    <xdr:from>
      <xdr:col>11</xdr:col>
      <xdr:colOff>34290</xdr:colOff>
      <xdr:row>118</xdr:row>
      <xdr:rowOff>0</xdr:rowOff>
    </xdr:from>
    <xdr:to>
      <xdr:col>12</xdr:col>
      <xdr:colOff>135254</xdr:colOff>
      <xdr:row>122</xdr:row>
      <xdr:rowOff>30782</xdr:rowOff>
    </xdr:to>
    <xdr:cxnSp macro="">
      <xdr:nvCxnSpPr>
        <xdr:cNvPr id="33" name="Straight Arrow Connector 32">
          <a:extLst>
            <a:ext uri="{FF2B5EF4-FFF2-40B4-BE49-F238E27FC236}">
              <a16:creationId xmlns:a16="http://schemas.microsoft.com/office/drawing/2014/main" id="{83386C80-10D1-4985-8BF8-2AAFBC66B09F}"/>
            </a:ext>
          </a:extLst>
        </xdr:cNvPr>
        <xdr:cNvCxnSpPr/>
      </xdr:nvCxnSpPr>
      <xdr:spPr>
        <a:xfrm flipH="1" flipV="1">
          <a:off x="7368540" y="21355050"/>
          <a:ext cx="767714" cy="754682"/>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11</xdr:col>
      <xdr:colOff>167640</xdr:colOff>
      <xdr:row>122</xdr:row>
      <xdr:rowOff>66675</xdr:rowOff>
    </xdr:from>
    <xdr:to>
      <xdr:col>14</xdr:col>
      <xdr:colOff>493124</xdr:colOff>
      <xdr:row>125</xdr:row>
      <xdr:rowOff>174930</xdr:rowOff>
    </xdr:to>
    <xdr:sp macro="" textlink="">
      <xdr:nvSpPr>
        <xdr:cNvPr id="34" name="TextBox 33">
          <a:extLst>
            <a:ext uri="{FF2B5EF4-FFF2-40B4-BE49-F238E27FC236}">
              <a16:creationId xmlns:a16="http://schemas.microsoft.com/office/drawing/2014/main" id="{21BEC294-9ABA-4272-85E1-07CE50DE8668}"/>
            </a:ext>
          </a:extLst>
        </xdr:cNvPr>
        <xdr:cNvSpPr txBox="1"/>
      </xdr:nvSpPr>
      <xdr:spPr bwMode="auto">
        <a:xfrm>
          <a:off x="7501890" y="22145625"/>
          <a:ext cx="2325734" cy="651180"/>
        </a:xfrm>
        <a:prstGeom prst="rect">
          <a:avLst/>
        </a:prstGeom>
        <a:noFill/>
        <a:ln w="6350">
          <a:noFill/>
        </a:ln>
      </xdr:spPr>
      <xdr:txBody>
        <a:bodyPr rot="0" vertOverflow="clip" horzOverflow="clip" vert="horz" wrap="square" lIns="91440" tIns="45720" rIns="91440" bIns="45720" rtlCol="0" anchor="t" anchorCtr="0" upright="1">
          <a:noAutofit/>
        </a:bodyPr>
        <a:lstStyle/>
        <a:p>
          <a:r>
            <a:rPr lang="en-US" sz="1100" b="1">
              <a:solidFill>
                <a:schemeClr val="accent3"/>
              </a:solidFill>
              <a:latin typeface="Roboto" panose="02000000000000000000" pitchFamily="2" charset="0"/>
              <a:ea typeface="Roboto" panose="02000000000000000000" pitchFamily="2" charset="0"/>
              <a:cs typeface="Roboto" panose="02000000000000000000" pitchFamily="2" charset="0"/>
            </a:rPr>
            <a:t>Select 'Download'</a:t>
          </a:r>
          <a:r>
            <a:rPr lang="en-US" sz="1100" b="1" baseline="0">
              <a:solidFill>
                <a:schemeClr val="accent3"/>
              </a:solidFill>
              <a:latin typeface="Roboto" panose="02000000000000000000" pitchFamily="2" charset="0"/>
              <a:ea typeface="Roboto" panose="02000000000000000000" pitchFamily="2" charset="0"/>
              <a:cs typeface="Roboto" panose="02000000000000000000" pitchFamily="2" charset="0"/>
            </a:rPr>
            <a:t> to begin working with your data</a:t>
          </a:r>
          <a:endParaRPr lang="en-US" sz="1100" b="1">
            <a:solidFill>
              <a:schemeClr val="accent3"/>
            </a:solidFill>
            <a:latin typeface="Roboto" panose="02000000000000000000" pitchFamily="2" charset="0"/>
            <a:ea typeface="Roboto" panose="02000000000000000000" pitchFamily="2" charset="0"/>
            <a:cs typeface="Roboto" panose="02000000000000000000" pitchFamily="2"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447675</xdr:colOff>
      <xdr:row>30</xdr:row>
      <xdr:rowOff>85725</xdr:rowOff>
    </xdr:from>
    <xdr:to>
      <xdr:col>2</xdr:col>
      <xdr:colOff>462915</xdr:colOff>
      <xdr:row>32</xdr:row>
      <xdr:rowOff>125115</xdr:rowOff>
    </xdr:to>
    <xdr:cxnSp macro="">
      <xdr:nvCxnSpPr>
        <xdr:cNvPr id="3" name="Straight Arrow Connector 2">
          <a:extLst>
            <a:ext uri="{FF2B5EF4-FFF2-40B4-BE49-F238E27FC236}">
              <a16:creationId xmlns:a16="http://schemas.microsoft.com/office/drawing/2014/main" id="{B7F21C46-ABFF-491A-8BAC-313291F417F9}"/>
            </a:ext>
          </a:extLst>
        </xdr:cNvPr>
        <xdr:cNvCxnSpPr/>
      </xdr:nvCxnSpPr>
      <xdr:spPr>
        <a:xfrm flipH="1" flipV="1">
          <a:off x="1114425" y="5514975"/>
          <a:ext cx="681990" cy="401340"/>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1</xdr:col>
      <xdr:colOff>0</xdr:colOff>
      <xdr:row>4</xdr:row>
      <xdr:rowOff>0</xdr:rowOff>
    </xdr:from>
    <xdr:to>
      <xdr:col>12</xdr:col>
      <xdr:colOff>473660</xdr:colOff>
      <xdr:row>33</xdr:row>
      <xdr:rowOff>129540</xdr:rowOff>
    </xdr:to>
    <xdr:grpSp>
      <xdr:nvGrpSpPr>
        <xdr:cNvPr id="9" name="Group 8">
          <a:extLst>
            <a:ext uri="{FF2B5EF4-FFF2-40B4-BE49-F238E27FC236}">
              <a16:creationId xmlns:a16="http://schemas.microsoft.com/office/drawing/2014/main" id="{11AA08E7-9EF5-4047-9552-145488C49E26}"/>
            </a:ext>
          </a:extLst>
        </xdr:cNvPr>
        <xdr:cNvGrpSpPr/>
      </xdr:nvGrpSpPr>
      <xdr:grpSpPr>
        <a:xfrm>
          <a:off x="676275" y="733425"/>
          <a:ext cx="7912685" cy="5377815"/>
          <a:chOff x="666750" y="723900"/>
          <a:chExt cx="7811720" cy="5372100"/>
        </a:xfrm>
      </xdr:grpSpPr>
      <xdr:pic>
        <xdr:nvPicPr>
          <xdr:cNvPr id="2" name="Picture 1">
            <a:extLst>
              <a:ext uri="{FF2B5EF4-FFF2-40B4-BE49-F238E27FC236}">
                <a16:creationId xmlns:a16="http://schemas.microsoft.com/office/drawing/2014/main" id="{8804DEF7-7146-49C8-BD13-49F3A68B2E3B}"/>
              </a:ext>
            </a:extLst>
          </xdr:cNvPr>
          <xdr:cNvPicPr>
            <a:picLocks noChangeAspect="1"/>
          </xdr:cNvPicPr>
        </xdr:nvPicPr>
        <xdr:blipFill>
          <a:blip xmlns:r="http://schemas.openxmlformats.org/officeDocument/2006/relationships" r:embed="rId1"/>
          <a:stretch>
            <a:fillRect/>
          </a:stretch>
        </xdr:blipFill>
        <xdr:spPr>
          <a:xfrm>
            <a:off x="666750" y="723900"/>
            <a:ext cx="7811720" cy="5362575"/>
          </a:xfrm>
          <a:prstGeom prst="rect">
            <a:avLst/>
          </a:prstGeom>
        </xdr:spPr>
      </xdr:pic>
      <xdr:cxnSp macro="">
        <xdr:nvCxnSpPr>
          <xdr:cNvPr id="4" name="Straight Arrow Connector 3">
            <a:extLst>
              <a:ext uri="{FF2B5EF4-FFF2-40B4-BE49-F238E27FC236}">
                <a16:creationId xmlns:a16="http://schemas.microsoft.com/office/drawing/2014/main" id="{FACC1694-4192-46A2-91DB-40314E0B0ABE}"/>
              </a:ext>
            </a:extLst>
          </xdr:cNvPr>
          <xdr:cNvCxnSpPr/>
        </xdr:nvCxnSpPr>
        <xdr:spPr>
          <a:xfrm flipH="1" flipV="1">
            <a:off x="1114643" y="5471824"/>
            <a:ext cx="1409484" cy="336624"/>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cxnSp macro="">
        <xdr:nvCxnSpPr>
          <xdr:cNvPr id="5" name="Straight Arrow Connector 4">
            <a:extLst>
              <a:ext uri="{FF2B5EF4-FFF2-40B4-BE49-F238E27FC236}">
                <a16:creationId xmlns:a16="http://schemas.microsoft.com/office/drawing/2014/main" id="{DABBC1B6-4613-4F51-AB87-432051BB3AE8}"/>
              </a:ext>
            </a:extLst>
          </xdr:cNvPr>
          <xdr:cNvCxnSpPr/>
        </xdr:nvCxnSpPr>
        <xdr:spPr>
          <a:xfrm flipH="1">
            <a:off x="1676400" y="5335349"/>
            <a:ext cx="857250" cy="27226"/>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sp macro="" textlink="">
        <xdr:nvSpPr>
          <xdr:cNvPr id="7" name="TextBox 6">
            <a:extLst>
              <a:ext uri="{FF2B5EF4-FFF2-40B4-BE49-F238E27FC236}">
                <a16:creationId xmlns:a16="http://schemas.microsoft.com/office/drawing/2014/main" id="{FE379B2B-9D49-49B3-A8D4-27EE9E5C2148}"/>
              </a:ext>
            </a:extLst>
          </xdr:cNvPr>
          <xdr:cNvSpPr txBox="1"/>
        </xdr:nvSpPr>
        <xdr:spPr bwMode="auto">
          <a:xfrm>
            <a:off x="2598419" y="5067300"/>
            <a:ext cx="2726055" cy="646463"/>
          </a:xfrm>
          <a:prstGeom prst="rect">
            <a:avLst/>
          </a:prstGeom>
          <a:noFill/>
          <a:ln w="6350">
            <a:noFill/>
          </a:ln>
        </xdr:spPr>
        <xdr:txBody>
          <a:bodyPr rot="0" vertOverflow="clip" horzOverflow="clip" vert="horz" wrap="square" lIns="91440" tIns="45720" rIns="91440" bIns="45720" rtlCol="0" anchor="t" anchorCtr="0" upright="1">
            <a:noAutofit/>
          </a:bodyPr>
          <a:lstStyle/>
          <a:p>
            <a:r>
              <a:rPr lang="en-US" sz="1100" b="1">
                <a:solidFill>
                  <a:schemeClr val="accent3"/>
                </a:solidFill>
                <a:latin typeface="Roboto" panose="02000000000000000000" pitchFamily="2" charset="0"/>
                <a:ea typeface="Roboto" panose="02000000000000000000" pitchFamily="2" charset="0"/>
                <a:cs typeface="Roboto" panose="02000000000000000000" pitchFamily="2" charset="0"/>
              </a:rPr>
              <a:t>Data tab: Download</a:t>
            </a:r>
            <a:r>
              <a:rPr lang="en-US" sz="1100" b="1" baseline="0">
                <a:solidFill>
                  <a:schemeClr val="accent3"/>
                </a:solidFill>
                <a:latin typeface="Roboto" panose="02000000000000000000" pitchFamily="2" charset="0"/>
                <a:ea typeface="Roboto" panose="02000000000000000000" pitchFamily="2" charset="0"/>
                <a:cs typeface="Roboto" panose="02000000000000000000" pitchFamily="2" charset="0"/>
              </a:rPr>
              <a:t> detailed tables and datasets for deeper analysis</a:t>
            </a:r>
            <a:endParaRPr lang="en-US" sz="1100" b="1">
              <a:solidFill>
                <a:schemeClr val="accent3"/>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8" name="TextBox 7">
            <a:extLst>
              <a:ext uri="{FF2B5EF4-FFF2-40B4-BE49-F238E27FC236}">
                <a16:creationId xmlns:a16="http://schemas.microsoft.com/office/drawing/2014/main" id="{2F4135E1-2A58-4E41-9713-8BCBF6C13CBD}"/>
              </a:ext>
            </a:extLst>
          </xdr:cNvPr>
          <xdr:cNvSpPr txBox="1"/>
        </xdr:nvSpPr>
        <xdr:spPr bwMode="auto">
          <a:xfrm>
            <a:off x="2583556" y="5619750"/>
            <a:ext cx="2724132" cy="476250"/>
          </a:xfrm>
          <a:prstGeom prst="rect">
            <a:avLst/>
          </a:prstGeom>
          <a:solidFill>
            <a:schemeClr val="bg1"/>
          </a:solidFill>
          <a:ln w="6350">
            <a:noFill/>
          </a:ln>
        </xdr:spPr>
        <xdr:txBody>
          <a:bodyPr rot="0" vertOverflow="clip" horzOverflow="clip" vert="horz" wrap="square" lIns="91440" tIns="45720" rIns="91440" bIns="45720" rtlCol="0" anchor="t" anchorCtr="0" upright="1">
            <a:noAutofit/>
          </a:bodyPr>
          <a:lstStyle/>
          <a:p>
            <a:r>
              <a:rPr lang="en-US" sz="1100" b="1">
                <a:solidFill>
                  <a:schemeClr val="accent3"/>
                </a:solidFill>
                <a:latin typeface="Roboto" panose="02000000000000000000" pitchFamily="2" charset="0"/>
                <a:ea typeface="Roboto" panose="02000000000000000000" pitchFamily="2" charset="0"/>
                <a:cs typeface="Roboto" panose="02000000000000000000" pitchFamily="2" charset="0"/>
              </a:rPr>
              <a:t>Query tool: Fast search for community overview</a:t>
            </a:r>
            <a:r>
              <a:rPr lang="en-US" sz="1100" b="1" baseline="0">
                <a:solidFill>
                  <a:schemeClr val="accent3"/>
                </a:solidFill>
                <a:latin typeface="Roboto" panose="02000000000000000000" pitchFamily="2" charset="0"/>
                <a:ea typeface="Roboto" panose="02000000000000000000" pitchFamily="2" charset="0"/>
                <a:cs typeface="Roboto" panose="02000000000000000000" pitchFamily="2" charset="0"/>
              </a:rPr>
              <a:t> and summary statistics</a:t>
            </a:r>
            <a:endParaRPr lang="en-US" sz="1100" b="1">
              <a:solidFill>
                <a:schemeClr val="accent3"/>
              </a:solidFill>
              <a:latin typeface="Roboto" panose="02000000000000000000" pitchFamily="2" charset="0"/>
              <a:ea typeface="Roboto" panose="02000000000000000000" pitchFamily="2" charset="0"/>
              <a:cs typeface="Roboto" panose="02000000000000000000" pitchFamily="2" charset="0"/>
            </a:endParaRPr>
          </a:p>
        </xdr:txBody>
      </xdr:sp>
    </xdr:grpSp>
    <xdr:clientData/>
  </xdr:twoCellAnchor>
  <xdr:twoCellAnchor>
    <xdr:from>
      <xdr:col>1</xdr:col>
      <xdr:colOff>26669</xdr:colOff>
      <xdr:row>77</xdr:row>
      <xdr:rowOff>99060</xdr:rowOff>
    </xdr:from>
    <xdr:to>
      <xdr:col>12</xdr:col>
      <xdr:colOff>518779</xdr:colOff>
      <xdr:row>104</xdr:row>
      <xdr:rowOff>152400</xdr:rowOff>
    </xdr:to>
    <xdr:grpSp>
      <xdr:nvGrpSpPr>
        <xdr:cNvPr id="42" name="Group 41">
          <a:extLst>
            <a:ext uri="{FF2B5EF4-FFF2-40B4-BE49-F238E27FC236}">
              <a16:creationId xmlns:a16="http://schemas.microsoft.com/office/drawing/2014/main" id="{16274C55-0FAB-44B7-A241-4927A9A82AF0}"/>
            </a:ext>
          </a:extLst>
        </xdr:cNvPr>
        <xdr:cNvGrpSpPr/>
      </xdr:nvGrpSpPr>
      <xdr:grpSpPr>
        <a:xfrm>
          <a:off x="702944" y="14043660"/>
          <a:ext cx="7931135" cy="4939665"/>
          <a:chOff x="685799" y="6334125"/>
          <a:chExt cx="7826360" cy="4939665"/>
        </a:xfrm>
      </xdr:grpSpPr>
      <xdr:grpSp>
        <xdr:nvGrpSpPr>
          <xdr:cNvPr id="19" name="Group 18">
            <a:extLst>
              <a:ext uri="{FF2B5EF4-FFF2-40B4-BE49-F238E27FC236}">
                <a16:creationId xmlns:a16="http://schemas.microsoft.com/office/drawing/2014/main" id="{62BD4BC3-2284-4E0B-8C29-B7A40D96C50D}"/>
              </a:ext>
            </a:extLst>
          </xdr:cNvPr>
          <xdr:cNvGrpSpPr/>
        </xdr:nvGrpSpPr>
        <xdr:grpSpPr>
          <a:xfrm>
            <a:off x="689609" y="6334125"/>
            <a:ext cx="7826360" cy="4943475"/>
            <a:chOff x="697229" y="6334125"/>
            <a:chExt cx="7809215" cy="4939665"/>
          </a:xfrm>
        </xdr:grpSpPr>
        <xdr:pic>
          <xdr:nvPicPr>
            <xdr:cNvPr id="10" name="Picture 9">
              <a:extLst>
                <a:ext uri="{FF2B5EF4-FFF2-40B4-BE49-F238E27FC236}">
                  <a16:creationId xmlns:a16="http://schemas.microsoft.com/office/drawing/2014/main" id="{FEAB7A8E-53BA-448A-92DF-4E5081DE4634}"/>
                </a:ext>
              </a:extLst>
            </xdr:cNvPr>
            <xdr:cNvPicPr>
              <a:picLocks noChangeAspect="1"/>
            </xdr:cNvPicPr>
          </xdr:nvPicPr>
          <xdr:blipFill>
            <a:blip xmlns:r="http://schemas.openxmlformats.org/officeDocument/2006/relationships" r:embed="rId2"/>
            <a:stretch>
              <a:fillRect/>
            </a:stretch>
          </xdr:blipFill>
          <xdr:spPr>
            <a:xfrm>
              <a:off x="697229" y="6334125"/>
              <a:ext cx="7809215" cy="4939665"/>
            </a:xfrm>
            <a:prstGeom prst="rect">
              <a:avLst/>
            </a:prstGeom>
          </xdr:spPr>
        </xdr:pic>
        <xdr:sp macro="" textlink="">
          <xdr:nvSpPr>
            <xdr:cNvPr id="17" name="TextBox 16">
              <a:extLst>
                <a:ext uri="{FF2B5EF4-FFF2-40B4-BE49-F238E27FC236}">
                  <a16:creationId xmlns:a16="http://schemas.microsoft.com/office/drawing/2014/main" id="{E85EC98C-2C21-49D3-8624-087EF9B6139C}"/>
                </a:ext>
              </a:extLst>
            </xdr:cNvPr>
            <xdr:cNvSpPr txBox="1"/>
          </xdr:nvSpPr>
          <xdr:spPr bwMode="auto">
            <a:xfrm>
              <a:off x="4573904" y="9667875"/>
              <a:ext cx="2897505" cy="977750"/>
            </a:xfrm>
            <a:prstGeom prst="rect">
              <a:avLst/>
            </a:prstGeom>
            <a:noFill/>
            <a:ln w="6350">
              <a:noFill/>
            </a:ln>
          </xdr:spPr>
          <xdr:txBody>
            <a:bodyPr rot="0" vertOverflow="clip" horzOverflow="clip" vert="horz" wrap="square" lIns="91440" tIns="45720" rIns="91440" bIns="45720" rtlCol="0" anchor="t" anchorCtr="0" upright="1">
              <a:noAutofit/>
            </a:bodyPr>
            <a:lstStyle/>
            <a:p>
              <a:r>
                <a:rPr lang="en-US" sz="1100" b="1">
                  <a:solidFill>
                    <a:schemeClr val="accent3"/>
                  </a:solidFill>
                  <a:latin typeface="Roboto" panose="02000000000000000000" pitchFamily="2" charset="0"/>
                  <a:ea typeface="Roboto" panose="02000000000000000000" pitchFamily="2" charset="0"/>
                  <a:cs typeface="Roboto" panose="02000000000000000000" pitchFamily="2" charset="0"/>
                </a:rPr>
                <a:t>On the data</a:t>
              </a:r>
              <a:r>
                <a:rPr lang="en-US" sz="1100" b="1" baseline="0">
                  <a:solidFill>
                    <a:schemeClr val="accent3"/>
                  </a:solidFill>
                  <a:latin typeface="Roboto" panose="02000000000000000000" pitchFamily="2" charset="0"/>
                  <a:ea typeface="Roboto" panose="02000000000000000000" pitchFamily="2" charset="0"/>
                  <a:cs typeface="Roboto" panose="02000000000000000000" pitchFamily="2" charset="0"/>
                </a:rPr>
                <a:t> tab, select the level of detail for your data (state, county, etc) and the year of interest. Select "Place" for cities. Click to download. You will be downloading a zipped file of many spreadsheets.</a:t>
              </a:r>
              <a:endParaRPr lang="en-US" sz="1100" b="1">
                <a:solidFill>
                  <a:schemeClr val="accent3"/>
                </a:solidFill>
                <a:latin typeface="Roboto" panose="02000000000000000000" pitchFamily="2" charset="0"/>
                <a:ea typeface="Roboto" panose="02000000000000000000" pitchFamily="2" charset="0"/>
                <a:cs typeface="Roboto" panose="02000000000000000000" pitchFamily="2" charset="0"/>
              </a:endParaRPr>
            </a:p>
          </xdr:txBody>
        </xdr:sp>
      </xdr:grpSp>
      <xdr:cxnSp macro="">
        <xdr:nvCxnSpPr>
          <xdr:cNvPr id="40" name="Straight Arrow Connector 39">
            <a:extLst>
              <a:ext uri="{FF2B5EF4-FFF2-40B4-BE49-F238E27FC236}">
                <a16:creationId xmlns:a16="http://schemas.microsoft.com/office/drawing/2014/main" id="{579112B8-74ED-4F5F-A421-83E929C81856}"/>
              </a:ext>
            </a:extLst>
          </xdr:cNvPr>
          <xdr:cNvCxnSpPr/>
        </xdr:nvCxnSpPr>
        <xdr:spPr>
          <a:xfrm flipH="1">
            <a:off x="1638300" y="10294620"/>
            <a:ext cx="531495" cy="0"/>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cxnSp macro="">
        <xdr:nvCxnSpPr>
          <xdr:cNvPr id="41" name="Straight Arrow Connector 40">
            <a:extLst>
              <a:ext uri="{FF2B5EF4-FFF2-40B4-BE49-F238E27FC236}">
                <a16:creationId xmlns:a16="http://schemas.microsoft.com/office/drawing/2014/main" id="{F1282988-FAF3-4CCF-BC24-612697BC255D}"/>
              </a:ext>
            </a:extLst>
          </xdr:cNvPr>
          <xdr:cNvCxnSpPr/>
        </xdr:nvCxnSpPr>
        <xdr:spPr>
          <a:xfrm flipH="1">
            <a:off x="3970020" y="9869805"/>
            <a:ext cx="541020" cy="0"/>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grpSp>
    <xdr:clientData/>
  </xdr:twoCellAnchor>
  <xdr:twoCellAnchor>
    <xdr:from>
      <xdr:col>1</xdr:col>
      <xdr:colOff>571501</xdr:colOff>
      <xdr:row>104</xdr:row>
      <xdr:rowOff>152400</xdr:rowOff>
    </xdr:from>
    <xdr:to>
      <xdr:col>6</xdr:col>
      <xdr:colOff>259081</xdr:colOff>
      <xdr:row>121</xdr:row>
      <xdr:rowOff>175143</xdr:rowOff>
    </xdr:to>
    <xdr:grpSp>
      <xdr:nvGrpSpPr>
        <xdr:cNvPr id="44" name="Group 43">
          <a:extLst>
            <a:ext uri="{FF2B5EF4-FFF2-40B4-BE49-F238E27FC236}">
              <a16:creationId xmlns:a16="http://schemas.microsoft.com/office/drawing/2014/main" id="{A9E7174A-1F66-4143-A9AA-55C91769F4FC}"/>
            </a:ext>
          </a:extLst>
        </xdr:cNvPr>
        <xdr:cNvGrpSpPr/>
      </xdr:nvGrpSpPr>
      <xdr:grpSpPr>
        <a:xfrm>
          <a:off x="1247776" y="18983325"/>
          <a:ext cx="3068955" cy="3099318"/>
          <a:chOff x="666751" y="11582400"/>
          <a:chExt cx="3025140" cy="3099318"/>
        </a:xfrm>
      </xdr:grpSpPr>
      <xdr:pic>
        <xdr:nvPicPr>
          <xdr:cNvPr id="32" name="Picture 31">
            <a:extLst>
              <a:ext uri="{FF2B5EF4-FFF2-40B4-BE49-F238E27FC236}">
                <a16:creationId xmlns:a16="http://schemas.microsoft.com/office/drawing/2014/main" id="{5184D1BF-9A42-4F38-A8B6-7E3221CCAF8E}"/>
              </a:ext>
            </a:extLst>
          </xdr:cNvPr>
          <xdr:cNvPicPr>
            <a:picLocks noChangeAspect="1"/>
          </xdr:cNvPicPr>
        </xdr:nvPicPr>
        <xdr:blipFill>
          <a:blip xmlns:r="http://schemas.openxmlformats.org/officeDocument/2006/relationships" r:embed="rId3"/>
          <a:stretch>
            <a:fillRect/>
          </a:stretch>
        </xdr:blipFill>
        <xdr:spPr>
          <a:xfrm>
            <a:off x="666751" y="11582400"/>
            <a:ext cx="3025140" cy="3099318"/>
          </a:xfrm>
          <a:prstGeom prst="rect">
            <a:avLst/>
          </a:prstGeom>
        </xdr:spPr>
      </xdr:pic>
      <xdr:cxnSp macro="">
        <xdr:nvCxnSpPr>
          <xdr:cNvPr id="36" name="Straight Arrow Connector 35">
            <a:extLst>
              <a:ext uri="{FF2B5EF4-FFF2-40B4-BE49-F238E27FC236}">
                <a16:creationId xmlns:a16="http://schemas.microsoft.com/office/drawing/2014/main" id="{2CC13C61-F327-409F-879C-C17CCB531E2B}"/>
              </a:ext>
            </a:extLst>
          </xdr:cNvPr>
          <xdr:cNvCxnSpPr/>
        </xdr:nvCxnSpPr>
        <xdr:spPr>
          <a:xfrm flipH="1">
            <a:off x="1171269" y="14267903"/>
            <a:ext cx="527685" cy="0"/>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cxnSp macro="">
        <xdr:nvCxnSpPr>
          <xdr:cNvPr id="38" name="Straight Arrow Connector 37">
            <a:extLst>
              <a:ext uri="{FF2B5EF4-FFF2-40B4-BE49-F238E27FC236}">
                <a16:creationId xmlns:a16="http://schemas.microsoft.com/office/drawing/2014/main" id="{00B83159-F123-4957-BE8F-20EA93E50202}"/>
              </a:ext>
            </a:extLst>
          </xdr:cNvPr>
          <xdr:cNvCxnSpPr/>
        </xdr:nvCxnSpPr>
        <xdr:spPr>
          <a:xfrm flipH="1">
            <a:off x="1506855" y="12378690"/>
            <a:ext cx="533400" cy="0"/>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cxnSp macro="">
        <xdr:nvCxnSpPr>
          <xdr:cNvPr id="39" name="Straight Arrow Connector 38">
            <a:extLst>
              <a:ext uri="{FF2B5EF4-FFF2-40B4-BE49-F238E27FC236}">
                <a16:creationId xmlns:a16="http://schemas.microsoft.com/office/drawing/2014/main" id="{8861856D-8BC1-4F54-B353-B6F9EA91F95D}"/>
              </a:ext>
            </a:extLst>
          </xdr:cNvPr>
          <xdr:cNvCxnSpPr/>
        </xdr:nvCxnSpPr>
        <xdr:spPr>
          <a:xfrm flipH="1">
            <a:off x="1716405" y="12260580"/>
            <a:ext cx="527685" cy="0"/>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sp macro="" textlink="">
        <xdr:nvSpPr>
          <xdr:cNvPr id="43" name="TextBox 42">
            <a:extLst>
              <a:ext uri="{FF2B5EF4-FFF2-40B4-BE49-F238E27FC236}">
                <a16:creationId xmlns:a16="http://schemas.microsoft.com/office/drawing/2014/main" id="{4F34771A-F2F6-4641-9030-108BE6BF14E2}"/>
              </a:ext>
            </a:extLst>
          </xdr:cNvPr>
          <xdr:cNvSpPr txBox="1"/>
        </xdr:nvSpPr>
        <xdr:spPr bwMode="auto">
          <a:xfrm>
            <a:off x="2190751" y="12073890"/>
            <a:ext cx="1104899" cy="2310765"/>
          </a:xfrm>
          <a:prstGeom prst="rect">
            <a:avLst/>
          </a:prstGeom>
          <a:noFill/>
          <a:ln w="6350">
            <a:noFill/>
          </a:ln>
        </xdr:spPr>
        <xdr:txBody>
          <a:bodyPr rot="0" vertOverflow="clip" horzOverflow="clip" vert="horz" wrap="square" lIns="91440" tIns="45720" rIns="91440" bIns="45720" rtlCol="0" anchor="t" anchorCtr="0" upright="1">
            <a:noAutofit/>
          </a:bodyPr>
          <a:lstStyle/>
          <a:p>
            <a:r>
              <a:rPr lang="en-US" sz="1100" b="1">
                <a:solidFill>
                  <a:schemeClr val="accent3"/>
                </a:solidFill>
                <a:latin typeface="Roboto" panose="02000000000000000000" pitchFamily="2" charset="0"/>
                <a:ea typeface="Roboto" panose="02000000000000000000" pitchFamily="2" charset="0"/>
                <a:cs typeface="Roboto" panose="02000000000000000000" pitchFamily="2" charset="0"/>
              </a:rPr>
              <a:t>These files will provide the context and data needed to</a:t>
            </a:r>
            <a:r>
              <a:rPr lang="en-US" sz="1100" b="1" baseline="0">
                <a:solidFill>
                  <a:schemeClr val="accent3"/>
                </a:solidFill>
                <a:latin typeface="Roboto" panose="02000000000000000000" pitchFamily="2" charset="0"/>
                <a:ea typeface="Roboto" panose="02000000000000000000" pitchFamily="2" charset="0"/>
                <a:cs typeface="Roboto" panose="02000000000000000000" pitchFamily="2" charset="0"/>
              </a:rPr>
              <a:t> fill in this spreadsheet. Additional tables may be desired for other aspects of your analysis. </a:t>
            </a:r>
            <a:endParaRPr lang="en-US" sz="1100" b="1">
              <a:solidFill>
                <a:schemeClr val="accent3"/>
              </a:solidFill>
              <a:latin typeface="Roboto" panose="02000000000000000000" pitchFamily="2" charset="0"/>
              <a:ea typeface="Roboto" panose="02000000000000000000" pitchFamily="2" charset="0"/>
              <a:cs typeface="Roboto" panose="02000000000000000000" pitchFamily="2" charset="0"/>
            </a:endParaRPr>
          </a:p>
        </xdr:txBody>
      </xdr:sp>
    </xdr:grpSp>
    <xdr:clientData/>
  </xdr:twoCellAnchor>
  <xdr:twoCellAnchor>
    <xdr:from>
      <xdr:col>1</xdr:col>
      <xdr:colOff>86995</xdr:colOff>
      <xdr:row>33</xdr:row>
      <xdr:rowOff>163195</xdr:rowOff>
    </xdr:from>
    <xdr:to>
      <xdr:col>15</xdr:col>
      <xdr:colOff>38910</xdr:colOff>
      <xdr:row>76</xdr:row>
      <xdr:rowOff>130219</xdr:rowOff>
    </xdr:to>
    <xdr:grpSp>
      <xdr:nvGrpSpPr>
        <xdr:cNvPr id="15" name="Group 14">
          <a:extLst>
            <a:ext uri="{FF2B5EF4-FFF2-40B4-BE49-F238E27FC236}">
              <a16:creationId xmlns:a16="http://schemas.microsoft.com/office/drawing/2014/main" id="{5D98362A-84EB-4A06-A943-83136DD2BA27}"/>
            </a:ext>
          </a:extLst>
        </xdr:cNvPr>
        <xdr:cNvGrpSpPr/>
      </xdr:nvGrpSpPr>
      <xdr:grpSpPr>
        <a:xfrm>
          <a:off x="763270" y="6144895"/>
          <a:ext cx="9419765" cy="7748949"/>
          <a:chOff x="670560" y="11704320"/>
          <a:chExt cx="9342930" cy="7834039"/>
        </a:xfrm>
      </xdr:grpSpPr>
      <xdr:pic>
        <xdr:nvPicPr>
          <xdr:cNvPr id="14" name="Picture 13">
            <a:extLst>
              <a:ext uri="{FF2B5EF4-FFF2-40B4-BE49-F238E27FC236}">
                <a16:creationId xmlns:a16="http://schemas.microsoft.com/office/drawing/2014/main" id="{FF204F7F-1ED2-4CF3-98CA-1296DF49988E}"/>
              </a:ext>
            </a:extLst>
          </xdr:cNvPr>
          <xdr:cNvPicPr>
            <a:picLocks noChangeAspect="1"/>
          </xdr:cNvPicPr>
        </xdr:nvPicPr>
        <xdr:blipFill>
          <a:blip xmlns:r="http://schemas.openxmlformats.org/officeDocument/2006/relationships" r:embed="rId4"/>
          <a:stretch>
            <a:fillRect/>
          </a:stretch>
        </xdr:blipFill>
        <xdr:spPr>
          <a:xfrm>
            <a:off x="670560" y="11704320"/>
            <a:ext cx="9342930" cy="7834039"/>
          </a:xfrm>
          <a:prstGeom prst="rect">
            <a:avLst/>
          </a:prstGeom>
        </xdr:spPr>
      </xdr:pic>
      <xdr:cxnSp macro="">
        <xdr:nvCxnSpPr>
          <xdr:cNvPr id="52" name="Straight Arrow Connector 51">
            <a:extLst>
              <a:ext uri="{FF2B5EF4-FFF2-40B4-BE49-F238E27FC236}">
                <a16:creationId xmlns:a16="http://schemas.microsoft.com/office/drawing/2014/main" id="{5962DD84-B926-4A4D-8A81-A0178C81B5F8}"/>
              </a:ext>
            </a:extLst>
          </xdr:cNvPr>
          <xdr:cNvCxnSpPr/>
        </xdr:nvCxnSpPr>
        <xdr:spPr>
          <a:xfrm flipH="1">
            <a:off x="4572000" y="14706600"/>
            <a:ext cx="543917" cy="0"/>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cxnSp macro="">
        <xdr:nvCxnSpPr>
          <xdr:cNvPr id="53" name="Straight Arrow Connector 52">
            <a:extLst>
              <a:ext uri="{FF2B5EF4-FFF2-40B4-BE49-F238E27FC236}">
                <a16:creationId xmlns:a16="http://schemas.microsoft.com/office/drawing/2014/main" id="{73428CB9-C0DE-4AAE-A7DA-EF7AD71E3F5F}"/>
              </a:ext>
            </a:extLst>
          </xdr:cNvPr>
          <xdr:cNvCxnSpPr/>
        </xdr:nvCxnSpPr>
        <xdr:spPr>
          <a:xfrm flipH="1">
            <a:off x="4823460" y="15407640"/>
            <a:ext cx="543917" cy="0"/>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sp macro="" textlink="">
        <xdr:nvSpPr>
          <xdr:cNvPr id="54" name="TextBox 53">
            <a:extLst>
              <a:ext uri="{FF2B5EF4-FFF2-40B4-BE49-F238E27FC236}">
                <a16:creationId xmlns:a16="http://schemas.microsoft.com/office/drawing/2014/main" id="{73B882A3-F92B-42AB-8BC0-BEEB29CB2B0F}"/>
              </a:ext>
            </a:extLst>
          </xdr:cNvPr>
          <xdr:cNvSpPr txBox="1"/>
        </xdr:nvSpPr>
        <xdr:spPr bwMode="auto">
          <a:xfrm>
            <a:off x="5433061" y="14554200"/>
            <a:ext cx="2539008" cy="1013460"/>
          </a:xfrm>
          <a:prstGeom prst="rect">
            <a:avLst/>
          </a:prstGeom>
          <a:noFill/>
          <a:ln w="6350">
            <a:noFill/>
          </a:ln>
        </xdr:spPr>
        <xdr:txBody>
          <a:bodyPr rot="0" vertOverflow="clip" horzOverflow="clip" vert="horz" wrap="square" lIns="91440" tIns="45720" rIns="91440" bIns="45720" rtlCol="0" anchor="t" anchorCtr="0" upright="1">
            <a:noAutofit/>
          </a:bodyPr>
          <a:lstStyle/>
          <a:p>
            <a:r>
              <a:rPr lang="en-US" sz="1100" b="1">
                <a:solidFill>
                  <a:schemeClr val="accent3"/>
                </a:solidFill>
                <a:latin typeface="Roboto" panose="02000000000000000000" pitchFamily="2" charset="0"/>
                <a:ea typeface="Roboto" panose="02000000000000000000" pitchFamily="2" charset="0"/>
                <a:cs typeface="Roboto" panose="02000000000000000000" pitchFamily="2" charset="0"/>
              </a:rPr>
              <a:t>On the Query Tool</a:t>
            </a:r>
            <a:r>
              <a:rPr lang="en-US" sz="1100" b="1" baseline="0">
                <a:solidFill>
                  <a:schemeClr val="accent3"/>
                </a:solidFill>
                <a:latin typeface="Roboto" panose="02000000000000000000" pitchFamily="2" charset="0"/>
                <a:ea typeface="Roboto" panose="02000000000000000000" pitchFamily="2" charset="0"/>
                <a:cs typeface="Roboto" panose="02000000000000000000" pitchFamily="2" charset="0"/>
              </a:rPr>
              <a:t> tab, select the geography level for data summarization. Cities are grouped under  "Place".  Review and download overveiw statistics. </a:t>
            </a:r>
            <a:endParaRPr lang="en-US" sz="1100" b="1">
              <a:solidFill>
                <a:schemeClr val="accent3"/>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55" name="TextBox 54">
            <a:extLst>
              <a:ext uri="{FF2B5EF4-FFF2-40B4-BE49-F238E27FC236}">
                <a16:creationId xmlns:a16="http://schemas.microsoft.com/office/drawing/2014/main" id="{6E52F441-43C4-4035-9948-AAD119D689CB}"/>
              </a:ext>
            </a:extLst>
          </xdr:cNvPr>
          <xdr:cNvSpPr txBox="1"/>
        </xdr:nvSpPr>
        <xdr:spPr bwMode="auto">
          <a:xfrm>
            <a:off x="1958341" y="15529560"/>
            <a:ext cx="1965960" cy="472440"/>
          </a:xfrm>
          <a:prstGeom prst="rect">
            <a:avLst/>
          </a:prstGeom>
          <a:noFill/>
          <a:ln w="6350">
            <a:noFill/>
          </a:ln>
        </xdr:spPr>
        <xdr:txBody>
          <a:bodyPr rot="0" vertOverflow="clip" horzOverflow="clip" vert="horz" wrap="square" lIns="91440" tIns="45720" rIns="91440" bIns="45720" rtlCol="0" anchor="t" anchorCtr="0" upright="1">
            <a:noAutofit/>
          </a:bodyPr>
          <a:lstStyle/>
          <a:p>
            <a:r>
              <a:rPr lang="en-US" sz="1100" b="1">
                <a:solidFill>
                  <a:schemeClr val="accent3"/>
                </a:solidFill>
                <a:latin typeface="Roboto" panose="02000000000000000000" pitchFamily="2" charset="0"/>
                <a:ea typeface="Roboto" panose="02000000000000000000" pitchFamily="2" charset="0"/>
                <a:cs typeface="Roboto" panose="02000000000000000000" pitchFamily="2" charset="0"/>
              </a:rPr>
              <a:t>Download here as excel</a:t>
            </a:r>
            <a:r>
              <a:rPr lang="en-US" sz="1100" b="1" baseline="0">
                <a:solidFill>
                  <a:schemeClr val="accent3"/>
                </a:solidFill>
                <a:latin typeface="Roboto" panose="02000000000000000000" pitchFamily="2" charset="0"/>
                <a:ea typeface="Roboto" panose="02000000000000000000" pitchFamily="2" charset="0"/>
                <a:cs typeface="Roboto" panose="02000000000000000000" pitchFamily="2" charset="0"/>
              </a:rPr>
              <a:t> file or PDF</a:t>
            </a:r>
            <a:endParaRPr lang="en-US" sz="1100" b="1">
              <a:solidFill>
                <a:schemeClr val="accent3"/>
              </a:solidFill>
              <a:latin typeface="Roboto" panose="02000000000000000000" pitchFamily="2" charset="0"/>
              <a:ea typeface="Roboto" panose="02000000000000000000" pitchFamily="2" charset="0"/>
              <a:cs typeface="Roboto" panose="02000000000000000000" pitchFamily="2" charset="0"/>
            </a:endParaRPr>
          </a:p>
        </xdr:txBody>
      </xdr:sp>
      <xdr:cxnSp macro="">
        <xdr:nvCxnSpPr>
          <xdr:cNvPr id="56" name="Straight Arrow Connector 55">
            <a:extLst>
              <a:ext uri="{FF2B5EF4-FFF2-40B4-BE49-F238E27FC236}">
                <a16:creationId xmlns:a16="http://schemas.microsoft.com/office/drawing/2014/main" id="{0D8B2182-7DB8-4A1F-9DF6-3CE075C18043}"/>
              </a:ext>
            </a:extLst>
          </xdr:cNvPr>
          <xdr:cNvCxnSpPr/>
        </xdr:nvCxnSpPr>
        <xdr:spPr>
          <a:xfrm flipH="1">
            <a:off x="1371600" y="15674340"/>
            <a:ext cx="543917" cy="0"/>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grpSp>
    <xdr:clientData/>
  </xdr:twoCellAnchor>
  <xdr:twoCellAnchor>
    <xdr:from>
      <xdr:col>1</xdr:col>
      <xdr:colOff>0</xdr:colOff>
      <xdr:row>123</xdr:row>
      <xdr:rowOff>7620</xdr:rowOff>
    </xdr:from>
    <xdr:to>
      <xdr:col>15</xdr:col>
      <xdr:colOff>519019</xdr:colOff>
      <xdr:row>144</xdr:row>
      <xdr:rowOff>91780</xdr:rowOff>
    </xdr:to>
    <xdr:grpSp>
      <xdr:nvGrpSpPr>
        <xdr:cNvPr id="21" name="Group 20">
          <a:extLst>
            <a:ext uri="{FF2B5EF4-FFF2-40B4-BE49-F238E27FC236}">
              <a16:creationId xmlns:a16="http://schemas.microsoft.com/office/drawing/2014/main" id="{847EDFAD-F38A-4C62-B600-55B41F7CCEA2}"/>
            </a:ext>
          </a:extLst>
        </xdr:cNvPr>
        <xdr:cNvGrpSpPr/>
      </xdr:nvGrpSpPr>
      <xdr:grpSpPr>
        <a:xfrm>
          <a:off x="676275" y="22277070"/>
          <a:ext cx="9986869" cy="3884635"/>
          <a:chOff x="670560" y="22501860"/>
          <a:chExt cx="9906859" cy="3924640"/>
        </a:xfrm>
      </xdr:grpSpPr>
      <xdr:pic>
        <xdr:nvPicPr>
          <xdr:cNvPr id="13" name="Picture 12">
            <a:extLst>
              <a:ext uri="{FF2B5EF4-FFF2-40B4-BE49-F238E27FC236}">
                <a16:creationId xmlns:a16="http://schemas.microsoft.com/office/drawing/2014/main" id="{94213E0B-2D6D-402A-92D9-46F9AA3F21D6}"/>
              </a:ext>
            </a:extLst>
          </xdr:cNvPr>
          <xdr:cNvPicPr>
            <a:picLocks noChangeAspect="1"/>
          </xdr:cNvPicPr>
        </xdr:nvPicPr>
        <xdr:blipFill>
          <a:blip xmlns:r="http://schemas.openxmlformats.org/officeDocument/2006/relationships" r:embed="rId5"/>
          <a:stretch>
            <a:fillRect/>
          </a:stretch>
        </xdr:blipFill>
        <xdr:spPr>
          <a:xfrm>
            <a:off x="670560" y="22501860"/>
            <a:ext cx="9906859" cy="3924640"/>
          </a:xfrm>
          <a:prstGeom prst="rect">
            <a:avLst/>
          </a:prstGeom>
        </xdr:spPr>
      </xdr:pic>
      <xdr:cxnSp macro="">
        <xdr:nvCxnSpPr>
          <xdr:cNvPr id="29" name="Straight Arrow Connector 28">
            <a:extLst>
              <a:ext uri="{FF2B5EF4-FFF2-40B4-BE49-F238E27FC236}">
                <a16:creationId xmlns:a16="http://schemas.microsoft.com/office/drawing/2014/main" id="{A37854B3-48BD-42DF-8616-AFF320939EF8}"/>
              </a:ext>
            </a:extLst>
          </xdr:cNvPr>
          <xdr:cNvCxnSpPr/>
        </xdr:nvCxnSpPr>
        <xdr:spPr>
          <a:xfrm flipV="1">
            <a:off x="4930140" y="22646640"/>
            <a:ext cx="1074420" cy="1211580"/>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sp macro="" textlink="">
        <xdr:nvSpPr>
          <xdr:cNvPr id="30" name="TextBox 29">
            <a:extLst>
              <a:ext uri="{FF2B5EF4-FFF2-40B4-BE49-F238E27FC236}">
                <a16:creationId xmlns:a16="http://schemas.microsoft.com/office/drawing/2014/main" id="{F17D4D1C-04B9-4FA0-AAB1-552EABEE01A9}"/>
              </a:ext>
            </a:extLst>
          </xdr:cNvPr>
          <xdr:cNvSpPr txBox="1"/>
        </xdr:nvSpPr>
        <xdr:spPr bwMode="auto">
          <a:xfrm>
            <a:off x="2895600" y="23842980"/>
            <a:ext cx="3246120" cy="662940"/>
          </a:xfrm>
          <a:prstGeom prst="rect">
            <a:avLst/>
          </a:prstGeom>
          <a:noFill/>
          <a:ln w="6350">
            <a:noFill/>
          </a:ln>
        </xdr:spPr>
        <xdr:txBody>
          <a:bodyPr rot="0" vertOverflow="clip" horzOverflow="clip" vert="horz" wrap="square" lIns="91440" tIns="45720" rIns="91440" bIns="45720" rtlCol="0" anchor="t" anchorCtr="0" upright="1">
            <a:noAutofit/>
          </a:bodyPr>
          <a:lstStyle/>
          <a:p>
            <a:r>
              <a:rPr lang="en-US" sz="1100" b="1">
                <a:solidFill>
                  <a:schemeClr val="accent3"/>
                </a:solidFill>
                <a:latin typeface="Roboto" panose="02000000000000000000" pitchFamily="2" charset="0"/>
                <a:ea typeface="Roboto" panose="02000000000000000000" pitchFamily="2" charset="0"/>
                <a:cs typeface="Roboto" panose="02000000000000000000" pitchFamily="2" charset="0"/>
              </a:rPr>
              <a:t>Tab</a:t>
            </a:r>
            <a:r>
              <a:rPr lang="en-US" sz="1100" b="1" baseline="0">
                <a:solidFill>
                  <a:schemeClr val="accent3"/>
                </a:solidFill>
                <a:latin typeface="Roboto" panose="02000000000000000000" pitchFamily="2" charset="0"/>
                <a:ea typeface="Roboto" panose="02000000000000000000" pitchFamily="2" charset="0"/>
                <a:cs typeface="Roboto" panose="02000000000000000000" pitchFamily="2" charset="0"/>
              </a:rPr>
              <a:t> for table 15C in the data dictionary file provides detail for the estimates provided</a:t>
            </a:r>
            <a:endParaRPr lang="en-US" sz="1100" b="1">
              <a:solidFill>
                <a:schemeClr val="accent3"/>
              </a:solidFill>
              <a:latin typeface="Roboto" panose="02000000000000000000" pitchFamily="2" charset="0"/>
              <a:ea typeface="Roboto" panose="02000000000000000000" pitchFamily="2" charset="0"/>
              <a:cs typeface="Roboto" panose="02000000000000000000" pitchFamily="2" charset="0"/>
            </a:endParaRPr>
          </a:p>
        </xdr:txBody>
      </xdr:sp>
      <xdr:cxnSp macro="">
        <xdr:nvCxnSpPr>
          <xdr:cNvPr id="35" name="Straight Arrow Connector 34">
            <a:extLst>
              <a:ext uri="{FF2B5EF4-FFF2-40B4-BE49-F238E27FC236}">
                <a16:creationId xmlns:a16="http://schemas.microsoft.com/office/drawing/2014/main" id="{EE4D3C82-BF9B-4682-AE21-D7E28B55D1EE}"/>
              </a:ext>
            </a:extLst>
          </xdr:cNvPr>
          <xdr:cNvCxnSpPr/>
        </xdr:nvCxnSpPr>
        <xdr:spPr>
          <a:xfrm>
            <a:off x="5151120" y="24307800"/>
            <a:ext cx="2331720" cy="1790700"/>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xdr:row>
      <xdr:rowOff>0</xdr:rowOff>
    </xdr:from>
    <xdr:to>
      <xdr:col>12</xdr:col>
      <xdr:colOff>198835</xdr:colOff>
      <xdr:row>46</xdr:row>
      <xdr:rowOff>54010</xdr:rowOff>
    </xdr:to>
    <xdr:grpSp>
      <xdr:nvGrpSpPr>
        <xdr:cNvPr id="8" name="Group 7">
          <a:extLst>
            <a:ext uri="{FF2B5EF4-FFF2-40B4-BE49-F238E27FC236}">
              <a16:creationId xmlns:a16="http://schemas.microsoft.com/office/drawing/2014/main" id="{8C0BDA89-3235-421C-B0F0-ABEC69F7E2B4}"/>
            </a:ext>
          </a:extLst>
        </xdr:cNvPr>
        <xdr:cNvGrpSpPr/>
      </xdr:nvGrpSpPr>
      <xdr:grpSpPr>
        <a:xfrm>
          <a:off x="0" y="733425"/>
          <a:ext cx="8314135" cy="7654960"/>
          <a:chOff x="0" y="731520"/>
          <a:chExt cx="8245555" cy="7734970"/>
        </a:xfrm>
      </xdr:grpSpPr>
      <xdr:pic>
        <xdr:nvPicPr>
          <xdr:cNvPr id="2" name="Picture 1">
            <a:extLst>
              <a:ext uri="{FF2B5EF4-FFF2-40B4-BE49-F238E27FC236}">
                <a16:creationId xmlns:a16="http://schemas.microsoft.com/office/drawing/2014/main" id="{4C03007F-D1B8-49E5-840A-FA8D35AE4EB9}"/>
              </a:ext>
            </a:extLst>
          </xdr:cNvPr>
          <xdr:cNvPicPr>
            <a:picLocks noChangeAspect="1"/>
          </xdr:cNvPicPr>
        </xdr:nvPicPr>
        <xdr:blipFill>
          <a:blip xmlns:r="http://schemas.openxmlformats.org/officeDocument/2006/relationships" r:embed="rId1"/>
          <a:stretch>
            <a:fillRect/>
          </a:stretch>
        </xdr:blipFill>
        <xdr:spPr>
          <a:xfrm>
            <a:off x="0" y="731520"/>
            <a:ext cx="8245555" cy="7734970"/>
          </a:xfrm>
          <a:prstGeom prst="rect">
            <a:avLst/>
          </a:prstGeom>
        </xdr:spPr>
      </xdr:pic>
      <xdr:cxnSp macro="">
        <xdr:nvCxnSpPr>
          <xdr:cNvPr id="3" name="Straight Arrow Connector 2">
            <a:extLst>
              <a:ext uri="{FF2B5EF4-FFF2-40B4-BE49-F238E27FC236}">
                <a16:creationId xmlns:a16="http://schemas.microsoft.com/office/drawing/2014/main" id="{63E72B3B-F248-4DCD-B0EF-AF3F16E565D7}"/>
              </a:ext>
            </a:extLst>
          </xdr:cNvPr>
          <xdr:cNvCxnSpPr/>
        </xdr:nvCxnSpPr>
        <xdr:spPr>
          <a:xfrm flipH="1">
            <a:off x="2689860" y="1371600"/>
            <a:ext cx="543917" cy="0"/>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cxnSp macro="">
        <xdr:nvCxnSpPr>
          <xdr:cNvPr id="4" name="Straight Arrow Connector 3">
            <a:extLst>
              <a:ext uri="{FF2B5EF4-FFF2-40B4-BE49-F238E27FC236}">
                <a16:creationId xmlns:a16="http://schemas.microsoft.com/office/drawing/2014/main" id="{DAE374B8-659F-41FD-AFFC-7E3744E39CD1}"/>
              </a:ext>
            </a:extLst>
          </xdr:cNvPr>
          <xdr:cNvCxnSpPr/>
        </xdr:nvCxnSpPr>
        <xdr:spPr>
          <a:xfrm flipH="1">
            <a:off x="5577841" y="4343400"/>
            <a:ext cx="396239" cy="342900"/>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sp macro="" textlink="">
        <xdr:nvSpPr>
          <xdr:cNvPr id="6" name="TextBox 5">
            <a:extLst>
              <a:ext uri="{FF2B5EF4-FFF2-40B4-BE49-F238E27FC236}">
                <a16:creationId xmlns:a16="http://schemas.microsoft.com/office/drawing/2014/main" id="{FF9740A9-8CDB-4460-8854-81A3ADF902B1}"/>
              </a:ext>
            </a:extLst>
          </xdr:cNvPr>
          <xdr:cNvSpPr txBox="1"/>
        </xdr:nvSpPr>
        <xdr:spPr bwMode="auto">
          <a:xfrm>
            <a:off x="3276600" y="1249680"/>
            <a:ext cx="1965960" cy="304800"/>
          </a:xfrm>
          <a:prstGeom prst="rect">
            <a:avLst/>
          </a:prstGeom>
          <a:noFill/>
          <a:ln w="6350">
            <a:noFill/>
          </a:ln>
        </xdr:spPr>
        <xdr:txBody>
          <a:bodyPr rot="0" vertOverflow="clip" horzOverflow="clip" vert="horz" wrap="square" lIns="91440" tIns="45720" rIns="91440" bIns="45720" rtlCol="0" anchor="t" anchorCtr="0" upright="1">
            <a:noAutofit/>
          </a:bodyPr>
          <a:lstStyle/>
          <a:p>
            <a:r>
              <a:rPr lang="en-US" sz="1100" b="1">
                <a:solidFill>
                  <a:schemeClr val="accent3"/>
                </a:solidFill>
                <a:latin typeface="Roboto" panose="02000000000000000000" pitchFamily="2" charset="0"/>
                <a:ea typeface="Roboto" panose="02000000000000000000" pitchFamily="2" charset="0"/>
                <a:cs typeface="Roboto" panose="02000000000000000000" pitchFamily="2" charset="0"/>
              </a:rPr>
              <a:t>Download datasets here</a:t>
            </a:r>
          </a:p>
        </xdr:txBody>
      </xdr:sp>
      <xdr:sp macro="" textlink="">
        <xdr:nvSpPr>
          <xdr:cNvPr id="7" name="TextBox 6">
            <a:extLst>
              <a:ext uri="{FF2B5EF4-FFF2-40B4-BE49-F238E27FC236}">
                <a16:creationId xmlns:a16="http://schemas.microsoft.com/office/drawing/2014/main" id="{67D1B740-D6EC-4113-883A-2F91BCDA0342}"/>
              </a:ext>
            </a:extLst>
          </xdr:cNvPr>
          <xdr:cNvSpPr txBox="1"/>
        </xdr:nvSpPr>
        <xdr:spPr bwMode="auto">
          <a:xfrm>
            <a:off x="5539740" y="3550920"/>
            <a:ext cx="1965960" cy="777240"/>
          </a:xfrm>
          <a:prstGeom prst="rect">
            <a:avLst/>
          </a:prstGeom>
          <a:noFill/>
          <a:ln w="6350">
            <a:noFill/>
          </a:ln>
        </xdr:spPr>
        <xdr:txBody>
          <a:bodyPr rot="0" vertOverflow="clip" horzOverflow="clip" vert="horz" wrap="square" lIns="91440" tIns="45720" rIns="91440" bIns="45720" rtlCol="0" anchor="t" anchorCtr="0" upright="1">
            <a:noAutofit/>
          </a:bodyPr>
          <a:lstStyle/>
          <a:p>
            <a:r>
              <a:rPr lang="en-US" sz="1100" b="1">
                <a:solidFill>
                  <a:schemeClr val="accent3"/>
                </a:solidFill>
                <a:latin typeface="Roboto" panose="02000000000000000000" pitchFamily="2" charset="0"/>
                <a:ea typeface="Roboto" panose="02000000000000000000" pitchFamily="2" charset="0"/>
                <a:cs typeface="Roboto" panose="02000000000000000000" pitchFamily="2" charset="0"/>
              </a:rPr>
              <a:t>Use interactive tool here</a:t>
            </a:r>
            <a:r>
              <a:rPr lang="en-US" sz="1100" b="1" baseline="0">
                <a:solidFill>
                  <a:schemeClr val="accent3"/>
                </a:solidFill>
                <a:latin typeface="Roboto" panose="02000000000000000000" pitchFamily="2" charset="0"/>
                <a:ea typeface="Roboto" panose="02000000000000000000" pitchFamily="2" charset="0"/>
                <a:cs typeface="Roboto" panose="02000000000000000000" pitchFamily="2" charset="0"/>
              </a:rPr>
              <a:t> to search by workforce development area and industry</a:t>
            </a:r>
            <a:endParaRPr lang="en-US" sz="1100" b="1">
              <a:solidFill>
                <a:schemeClr val="accent3"/>
              </a:solidFill>
              <a:latin typeface="Roboto" panose="02000000000000000000" pitchFamily="2" charset="0"/>
              <a:ea typeface="Roboto" panose="02000000000000000000" pitchFamily="2" charset="0"/>
              <a:cs typeface="Roboto" panose="02000000000000000000" pitchFamily="2"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15241</xdr:colOff>
      <xdr:row>3</xdr:row>
      <xdr:rowOff>175260</xdr:rowOff>
    </xdr:from>
    <xdr:to>
      <xdr:col>13</xdr:col>
      <xdr:colOff>655320</xdr:colOff>
      <xdr:row>30</xdr:row>
      <xdr:rowOff>53340</xdr:rowOff>
    </xdr:to>
    <xdr:grpSp>
      <xdr:nvGrpSpPr>
        <xdr:cNvPr id="9" name="Group 8">
          <a:extLst>
            <a:ext uri="{FF2B5EF4-FFF2-40B4-BE49-F238E27FC236}">
              <a16:creationId xmlns:a16="http://schemas.microsoft.com/office/drawing/2014/main" id="{12068418-0A57-4B26-A5AA-18AC652FF7A7}"/>
            </a:ext>
          </a:extLst>
        </xdr:cNvPr>
        <xdr:cNvGrpSpPr/>
      </xdr:nvGrpSpPr>
      <xdr:grpSpPr>
        <a:xfrm>
          <a:off x="1367791" y="727710"/>
          <a:ext cx="8079104" cy="4764405"/>
          <a:chOff x="1394461" y="723900"/>
          <a:chExt cx="8096100" cy="4914900"/>
        </a:xfrm>
      </xdr:grpSpPr>
      <xdr:pic>
        <xdr:nvPicPr>
          <xdr:cNvPr id="2" name="Picture 1">
            <a:extLst>
              <a:ext uri="{FF2B5EF4-FFF2-40B4-BE49-F238E27FC236}">
                <a16:creationId xmlns:a16="http://schemas.microsoft.com/office/drawing/2014/main" id="{F3500DE8-B8FB-4A42-BB4D-6747AEDA6F63}"/>
              </a:ext>
            </a:extLst>
          </xdr:cNvPr>
          <xdr:cNvPicPr>
            <a:picLocks noChangeAspect="1"/>
          </xdr:cNvPicPr>
        </xdr:nvPicPr>
        <xdr:blipFill>
          <a:blip xmlns:r="http://schemas.openxmlformats.org/officeDocument/2006/relationships" r:embed="rId1"/>
          <a:stretch>
            <a:fillRect/>
          </a:stretch>
        </xdr:blipFill>
        <xdr:spPr>
          <a:xfrm>
            <a:off x="1394461" y="723900"/>
            <a:ext cx="8096100" cy="4914900"/>
          </a:xfrm>
          <a:prstGeom prst="rect">
            <a:avLst/>
          </a:prstGeom>
        </xdr:spPr>
      </xdr:pic>
      <xdr:cxnSp macro="">
        <xdr:nvCxnSpPr>
          <xdr:cNvPr id="3" name="Straight Arrow Connector 2">
            <a:extLst>
              <a:ext uri="{FF2B5EF4-FFF2-40B4-BE49-F238E27FC236}">
                <a16:creationId xmlns:a16="http://schemas.microsoft.com/office/drawing/2014/main" id="{3F48B4E5-4119-4256-835D-F7020E01F9B9}"/>
              </a:ext>
            </a:extLst>
          </xdr:cNvPr>
          <xdr:cNvCxnSpPr/>
        </xdr:nvCxnSpPr>
        <xdr:spPr>
          <a:xfrm flipH="1">
            <a:off x="5394961" y="1691640"/>
            <a:ext cx="543917" cy="0"/>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cxnSp macro="">
        <xdr:nvCxnSpPr>
          <xdr:cNvPr id="4" name="Straight Arrow Connector 3">
            <a:extLst>
              <a:ext uri="{FF2B5EF4-FFF2-40B4-BE49-F238E27FC236}">
                <a16:creationId xmlns:a16="http://schemas.microsoft.com/office/drawing/2014/main" id="{06E1F7C0-4839-412B-BA1D-7CD2EBE99994}"/>
              </a:ext>
            </a:extLst>
          </xdr:cNvPr>
          <xdr:cNvCxnSpPr/>
        </xdr:nvCxnSpPr>
        <xdr:spPr>
          <a:xfrm flipH="1">
            <a:off x="7574281" y="2171700"/>
            <a:ext cx="543917" cy="0"/>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sp macro="" textlink="">
        <xdr:nvSpPr>
          <xdr:cNvPr id="5" name="TextBox 4">
            <a:extLst>
              <a:ext uri="{FF2B5EF4-FFF2-40B4-BE49-F238E27FC236}">
                <a16:creationId xmlns:a16="http://schemas.microsoft.com/office/drawing/2014/main" id="{F35F3585-415C-4B71-9447-E57BDCCB5A18}"/>
              </a:ext>
            </a:extLst>
          </xdr:cNvPr>
          <xdr:cNvSpPr txBox="1"/>
        </xdr:nvSpPr>
        <xdr:spPr bwMode="auto">
          <a:xfrm>
            <a:off x="5981700" y="1562100"/>
            <a:ext cx="1965960" cy="304800"/>
          </a:xfrm>
          <a:prstGeom prst="rect">
            <a:avLst/>
          </a:prstGeom>
          <a:solidFill>
            <a:sysClr val="window" lastClr="FFFFFF"/>
          </a:solidFill>
          <a:ln w="6350">
            <a:noFill/>
          </a:ln>
        </xdr:spPr>
        <xdr:txBody>
          <a:bodyPr rot="0" vertOverflow="clip" horzOverflow="clip" vert="horz" wrap="square" lIns="91440" tIns="45720" rIns="91440" bIns="45720" rtlCol="0" anchor="t" anchorCtr="0" upright="1">
            <a:noAutofit/>
          </a:bodyPr>
          <a:lstStyle/>
          <a:p>
            <a:r>
              <a:rPr lang="en-US" sz="1100" b="1">
                <a:solidFill>
                  <a:schemeClr val="accent3"/>
                </a:solidFill>
                <a:latin typeface="Roboto" panose="02000000000000000000" pitchFamily="2" charset="0"/>
                <a:ea typeface="Roboto" panose="02000000000000000000" pitchFamily="2" charset="0"/>
                <a:cs typeface="Roboto" panose="02000000000000000000" pitchFamily="2" charset="0"/>
              </a:rPr>
              <a:t>Search for housing data</a:t>
            </a:r>
          </a:p>
        </xdr:txBody>
      </xdr:sp>
      <xdr:sp macro="" textlink="">
        <xdr:nvSpPr>
          <xdr:cNvPr id="6" name="TextBox 5">
            <a:extLst>
              <a:ext uri="{FF2B5EF4-FFF2-40B4-BE49-F238E27FC236}">
                <a16:creationId xmlns:a16="http://schemas.microsoft.com/office/drawing/2014/main" id="{07DF725B-2C53-43C9-B0D7-76B9B23852AC}"/>
              </a:ext>
            </a:extLst>
          </xdr:cNvPr>
          <xdr:cNvSpPr txBox="1"/>
        </xdr:nvSpPr>
        <xdr:spPr bwMode="auto">
          <a:xfrm>
            <a:off x="8229600" y="2004060"/>
            <a:ext cx="1165860" cy="1805940"/>
          </a:xfrm>
          <a:prstGeom prst="rect">
            <a:avLst/>
          </a:prstGeom>
          <a:solidFill>
            <a:sysClr val="window" lastClr="FFFFFF"/>
          </a:solidFill>
          <a:ln w="6350">
            <a:noFill/>
          </a:ln>
        </xdr:spPr>
        <xdr:txBody>
          <a:bodyPr rot="0" vertOverflow="clip" horzOverflow="clip" vert="horz" wrap="square" lIns="91440" tIns="45720" rIns="91440" bIns="45720" rtlCol="0" anchor="t" anchorCtr="0" upright="1">
            <a:noAutofit/>
          </a:bodyPr>
          <a:lstStyle/>
          <a:p>
            <a:r>
              <a:rPr lang="en-US" sz="1100" b="1">
                <a:solidFill>
                  <a:schemeClr val="accent3"/>
                </a:solidFill>
                <a:latin typeface="Roboto" panose="02000000000000000000" pitchFamily="2" charset="0"/>
                <a:ea typeface="Roboto" panose="02000000000000000000" pitchFamily="2" charset="0"/>
                <a:cs typeface="Roboto" panose="02000000000000000000" pitchFamily="2" charset="0"/>
              </a:rPr>
              <a:t>Income-restricted affordable</a:t>
            </a:r>
            <a:r>
              <a:rPr lang="en-US" sz="1100" b="1" baseline="0">
                <a:solidFill>
                  <a:schemeClr val="accent3"/>
                </a:solidFill>
                <a:latin typeface="Roboto" panose="02000000000000000000" pitchFamily="2" charset="0"/>
                <a:ea typeface="Roboto" panose="02000000000000000000" pitchFamily="2" charset="0"/>
                <a:cs typeface="Roboto" panose="02000000000000000000" pitchFamily="2" charset="0"/>
              </a:rPr>
              <a:t> housing units, by funding type. Select each individually to add points to map.</a:t>
            </a:r>
            <a:endParaRPr lang="en-US" sz="1100" b="1">
              <a:solidFill>
                <a:schemeClr val="accent3"/>
              </a:solidFill>
              <a:latin typeface="Roboto" panose="02000000000000000000" pitchFamily="2" charset="0"/>
              <a:ea typeface="Roboto" panose="02000000000000000000" pitchFamily="2" charset="0"/>
              <a:cs typeface="Roboto" panose="02000000000000000000" pitchFamily="2" charset="0"/>
            </a:endParaRPr>
          </a:p>
        </xdr:txBody>
      </xdr:sp>
      <xdr:cxnSp macro="">
        <xdr:nvCxnSpPr>
          <xdr:cNvPr id="7" name="Straight Arrow Connector 6">
            <a:extLst>
              <a:ext uri="{FF2B5EF4-FFF2-40B4-BE49-F238E27FC236}">
                <a16:creationId xmlns:a16="http://schemas.microsoft.com/office/drawing/2014/main" id="{1ABB60FB-74ED-4488-9F7B-561FD3E85FD8}"/>
              </a:ext>
            </a:extLst>
          </xdr:cNvPr>
          <xdr:cNvCxnSpPr/>
        </xdr:nvCxnSpPr>
        <xdr:spPr>
          <a:xfrm flipH="1">
            <a:off x="5181601" y="1371600"/>
            <a:ext cx="543917" cy="0"/>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sp macro="" textlink="">
        <xdr:nvSpPr>
          <xdr:cNvPr id="8" name="TextBox 7">
            <a:extLst>
              <a:ext uri="{FF2B5EF4-FFF2-40B4-BE49-F238E27FC236}">
                <a16:creationId xmlns:a16="http://schemas.microsoft.com/office/drawing/2014/main" id="{EF7F5E2D-FA1C-491C-9BDD-ACD2A1FF2C05}"/>
              </a:ext>
            </a:extLst>
          </xdr:cNvPr>
          <xdr:cNvSpPr txBox="1"/>
        </xdr:nvSpPr>
        <xdr:spPr bwMode="auto">
          <a:xfrm>
            <a:off x="5814060" y="1242060"/>
            <a:ext cx="3009900" cy="304800"/>
          </a:xfrm>
          <a:prstGeom prst="rect">
            <a:avLst/>
          </a:prstGeom>
          <a:solidFill>
            <a:sysClr val="window" lastClr="FFFFFF"/>
          </a:solidFill>
          <a:ln w="6350">
            <a:noFill/>
          </a:ln>
        </xdr:spPr>
        <xdr:txBody>
          <a:bodyPr rot="0" vertOverflow="clip" horzOverflow="clip" vert="horz" wrap="square" lIns="91440" tIns="45720" rIns="91440" bIns="45720" rtlCol="0" anchor="t" anchorCtr="0" upright="1">
            <a:noAutofit/>
          </a:bodyPr>
          <a:lstStyle/>
          <a:p>
            <a:r>
              <a:rPr lang="en-US" sz="1100" b="1">
                <a:solidFill>
                  <a:schemeClr val="accent3"/>
                </a:solidFill>
                <a:latin typeface="Roboto" panose="02000000000000000000" pitchFamily="2" charset="0"/>
                <a:ea typeface="Roboto" panose="02000000000000000000" pitchFamily="2" charset="0"/>
                <a:cs typeface="Roboto" panose="02000000000000000000" pitchFamily="2" charset="0"/>
              </a:rPr>
              <a:t>Type city name</a:t>
            </a:r>
            <a:r>
              <a:rPr lang="en-US" sz="1100" b="1" baseline="0">
                <a:solidFill>
                  <a:schemeClr val="accent3"/>
                </a:solidFill>
                <a:latin typeface="Roboto" panose="02000000000000000000" pitchFamily="2" charset="0"/>
                <a:ea typeface="Roboto" panose="02000000000000000000" pitchFamily="2" charset="0"/>
                <a:cs typeface="Roboto" panose="02000000000000000000" pitchFamily="2" charset="0"/>
              </a:rPr>
              <a:t> or geography here</a:t>
            </a:r>
            <a:endParaRPr lang="en-US" sz="1100" b="1">
              <a:solidFill>
                <a:schemeClr val="accent3"/>
              </a:solidFill>
              <a:latin typeface="Roboto" panose="02000000000000000000" pitchFamily="2" charset="0"/>
              <a:ea typeface="Roboto" panose="02000000000000000000" pitchFamily="2" charset="0"/>
              <a:cs typeface="Roboto" panose="02000000000000000000" pitchFamily="2" charset="0"/>
            </a:endParaRPr>
          </a:p>
        </xdr:txBody>
      </xdr:sp>
    </xdr:grpSp>
    <xdr:clientData/>
  </xdr:twoCellAnchor>
  <xdr:twoCellAnchor editAs="oneCell">
    <xdr:from>
      <xdr:col>2</xdr:col>
      <xdr:colOff>1</xdr:colOff>
      <xdr:row>33</xdr:row>
      <xdr:rowOff>0</xdr:rowOff>
    </xdr:from>
    <xdr:to>
      <xdr:col>14</xdr:col>
      <xdr:colOff>10312</xdr:colOff>
      <xdr:row>62</xdr:row>
      <xdr:rowOff>167640</xdr:rowOff>
    </xdr:to>
    <xdr:pic>
      <xdr:nvPicPr>
        <xdr:cNvPr id="10" name="Picture 9">
          <a:extLst>
            <a:ext uri="{FF2B5EF4-FFF2-40B4-BE49-F238E27FC236}">
              <a16:creationId xmlns:a16="http://schemas.microsoft.com/office/drawing/2014/main" id="{2D56749B-D76F-4787-9004-36006A948DDB}"/>
            </a:ext>
          </a:extLst>
        </xdr:cNvPr>
        <xdr:cNvPicPr>
          <a:picLocks noChangeAspect="1"/>
        </xdr:cNvPicPr>
      </xdr:nvPicPr>
      <xdr:blipFill>
        <a:blip xmlns:r="http://schemas.openxmlformats.org/officeDocument/2006/relationships" r:embed="rId2"/>
        <a:stretch>
          <a:fillRect/>
        </a:stretch>
      </xdr:blipFill>
      <xdr:spPr>
        <a:xfrm>
          <a:off x="1341121" y="6035040"/>
          <a:ext cx="8057031" cy="5471160"/>
        </a:xfrm>
        <a:prstGeom prst="rect">
          <a:avLst/>
        </a:prstGeom>
      </xdr:spPr>
    </xdr:pic>
    <xdr:clientData/>
  </xdr:twoCellAnchor>
  <xdr:twoCellAnchor>
    <xdr:from>
      <xdr:col>10</xdr:col>
      <xdr:colOff>304801</xdr:colOff>
      <xdr:row>51</xdr:row>
      <xdr:rowOff>7620</xdr:rowOff>
    </xdr:from>
    <xdr:to>
      <xdr:col>11</xdr:col>
      <xdr:colOff>172793</xdr:colOff>
      <xdr:row>51</xdr:row>
      <xdr:rowOff>7620</xdr:rowOff>
    </xdr:to>
    <xdr:cxnSp macro="">
      <xdr:nvCxnSpPr>
        <xdr:cNvPr id="11" name="Straight Arrow Connector 10">
          <a:extLst>
            <a:ext uri="{FF2B5EF4-FFF2-40B4-BE49-F238E27FC236}">
              <a16:creationId xmlns:a16="http://schemas.microsoft.com/office/drawing/2014/main" id="{FD3DFAF4-5452-4F0D-809E-47C099FD935E}"/>
            </a:ext>
          </a:extLst>
        </xdr:cNvPr>
        <xdr:cNvCxnSpPr/>
      </xdr:nvCxnSpPr>
      <xdr:spPr>
        <a:xfrm flipH="1">
          <a:off x="7010401" y="9334500"/>
          <a:ext cx="538552" cy="0"/>
        </a:xfrm>
        <a:prstGeom prst="straightConnector1">
          <a:avLst/>
        </a:prstGeom>
        <a:ln w="38100">
          <a:tailEnd type="triangle"/>
        </a:ln>
        <a:effectLst>
          <a:outerShdw blurRad="50800" dist="38100" dir="2700000" algn="tl" rotWithShape="0">
            <a:prstClr val="black">
              <a:alpha val="40000"/>
            </a:prstClr>
          </a:outerShdw>
        </a:effectLst>
      </xdr:spPr>
      <xdr:style>
        <a:lnRef idx="1">
          <a:schemeClr val="accent3"/>
        </a:lnRef>
        <a:fillRef idx="0">
          <a:schemeClr val="accent3"/>
        </a:fillRef>
        <a:effectRef idx="0">
          <a:schemeClr val="accent3"/>
        </a:effectRef>
        <a:fontRef idx="minor">
          <a:schemeClr val="tx1"/>
        </a:fontRef>
      </xdr:style>
    </xdr:cxnSp>
    <xdr:clientData/>
  </xdr:twoCellAnchor>
  <xdr:twoCellAnchor>
    <xdr:from>
      <xdr:col>11</xdr:col>
      <xdr:colOff>289560</xdr:colOff>
      <xdr:row>50</xdr:row>
      <xdr:rowOff>22861</xdr:rowOff>
    </xdr:from>
    <xdr:to>
      <xdr:col>13</xdr:col>
      <xdr:colOff>571499</xdr:colOff>
      <xdr:row>55</xdr:row>
      <xdr:rowOff>144781</xdr:rowOff>
    </xdr:to>
    <xdr:sp macro="" textlink="">
      <xdr:nvSpPr>
        <xdr:cNvPr id="12" name="TextBox 11">
          <a:extLst>
            <a:ext uri="{FF2B5EF4-FFF2-40B4-BE49-F238E27FC236}">
              <a16:creationId xmlns:a16="http://schemas.microsoft.com/office/drawing/2014/main" id="{41926A0E-981C-42A8-AF1D-561DA442082A}"/>
            </a:ext>
          </a:extLst>
        </xdr:cNvPr>
        <xdr:cNvSpPr txBox="1"/>
      </xdr:nvSpPr>
      <xdr:spPr bwMode="auto">
        <a:xfrm>
          <a:off x="7665720" y="9166861"/>
          <a:ext cx="1623059" cy="1036320"/>
        </a:xfrm>
        <a:prstGeom prst="rect">
          <a:avLst/>
        </a:prstGeom>
        <a:solidFill>
          <a:sysClr val="window" lastClr="FFFFFF"/>
        </a:solidFill>
        <a:ln w="6350">
          <a:noFill/>
        </a:ln>
      </xdr:spPr>
      <xdr:txBody>
        <a:bodyPr rot="0" vertOverflow="clip" horzOverflow="clip" vert="horz" wrap="square" lIns="91440" tIns="45720" rIns="91440" bIns="45720" rtlCol="0" anchor="t" anchorCtr="0" upright="1">
          <a:noAutofit/>
        </a:bodyPr>
        <a:lstStyle/>
        <a:p>
          <a:r>
            <a:rPr lang="en-US" sz="1100" b="1">
              <a:solidFill>
                <a:schemeClr val="accent3"/>
              </a:solidFill>
              <a:latin typeface="Roboto" panose="02000000000000000000" pitchFamily="2" charset="0"/>
              <a:ea typeface="Roboto" panose="02000000000000000000" pitchFamily="2" charset="0"/>
              <a:cs typeface="Roboto" panose="02000000000000000000" pitchFamily="2" charset="0"/>
            </a:rPr>
            <a:t>Click on a data point for additional details on the project (unit count, income groups served, etc)</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179069</xdr:rowOff>
    </xdr:from>
    <xdr:to>
      <xdr:col>12</xdr:col>
      <xdr:colOff>206750</xdr:colOff>
      <xdr:row>25</xdr:row>
      <xdr:rowOff>53340</xdr:rowOff>
    </xdr:to>
    <xdr:grpSp>
      <xdr:nvGrpSpPr>
        <xdr:cNvPr id="8" name="Group 7">
          <a:extLst>
            <a:ext uri="{FF2B5EF4-FFF2-40B4-BE49-F238E27FC236}">
              <a16:creationId xmlns:a16="http://schemas.microsoft.com/office/drawing/2014/main" id="{CE0B5913-C4DE-49D0-B991-B2E4CE7AC2C7}"/>
            </a:ext>
          </a:extLst>
        </xdr:cNvPr>
        <xdr:cNvGrpSpPr/>
      </xdr:nvGrpSpPr>
      <xdr:grpSpPr>
        <a:xfrm>
          <a:off x="0" y="731519"/>
          <a:ext cx="8322050" cy="3855721"/>
          <a:chOff x="0" y="721994"/>
          <a:chExt cx="8207750" cy="3855721"/>
        </a:xfrm>
      </xdr:grpSpPr>
      <xdr:pic>
        <xdr:nvPicPr>
          <xdr:cNvPr id="2" name="Picture 1">
            <a:extLst>
              <a:ext uri="{FF2B5EF4-FFF2-40B4-BE49-F238E27FC236}">
                <a16:creationId xmlns:a16="http://schemas.microsoft.com/office/drawing/2014/main" id="{C6C0CB5C-54D1-4730-8976-D71BE39984BD}"/>
              </a:ext>
            </a:extLst>
          </xdr:cNvPr>
          <xdr:cNvPicPr>
            <a:picLocks noChangeAspect="1"/>
          </xdr:cNvPicPr>
        </xdr:nvPicPr>
        <xdr:blipFill>
          <a:blip xmlns:r="http://schemas.openxmlformats.org/officeDocument/2006/relationships" r:embed="rId1"/>
          <a:stretch>
            <a:fillRect/>
          </a:stretch>
        </xdr:blipFill>
        <xdr:spPr>
          <a:xfrm>
            <a:off x="0" y="721994"/>
            <a:ext cx="8207750" cy="3632835"/>
          </a:xfrm>
          <a:prstGeom prst="rect">
            <a:avLst/>
          </a:prstGeom>
        </xdr:spPr>
      </xdr:pic>
      <xdr:cxnSp macro="">
        <xdr:nvCxnSpPr>
          <xdr:cNvPr id="3" name="Straight Arrow Connector 2">
            <a:extLst>
              <a:ext uri="{FF2B5EF4-FFF2-40B4-BE49-F238E27FC236}">
                <a16:creationId xmlns:a16="http://schemas.microsoft.com/office/drawing/2014/main" id="{9092143C-91ED-4F5F-97E3-9DCCBB2C954E}"/>
              </a:ext>
            </a:extLst>
          </xdr:cNvPr>
          <xdr:cNvCxnSpPr/>
        </xdr:nvCxnSpPr>
        <xdr:spPr>
          <a:xfrm flipH="1" flipV="1">
            <a:off x="2444116" y="3731894"/>
            <a:ext cx="238124" cy="299086"/>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cxnSp macro="">
        <xdr:nvCxnSpPr>
          <xdr:cNvPr id="5" name="Straight Arrow Connector 4">
            <a:extLst>
              <a:ext uri="{FF2B5EF4-FFF2-40B4-BE49-F238E27FC236}">
                <a16:creationId xmlns:a16="http://schemas.microsoft.com/office/drawing/2014/main" id="{3A86B20F-9883-4DB3-A89B-FFAD06909042}"/>
              </a:ext>
            </a:extLst>
          </xdr:cNvPr>
          <xdr:cNvCxnSpPr/>
        </xdr:nvCxnSpPr>
        <xdr:spPr>
          <a:xfrm flipH="1" flipV="1">
            <a:off x="4478656" y="3754754"/>
            <a:ext cx="243839" cy="299086"/>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sp macro="" textlink="">
        <xdr:nvSpPr>
          <xdr:cNvPr id="6" name="TextBox 5">
            <a:extLst>
              <a:ext uri="{FF2B5EF4-FFF2-40B4-BE49-F238E27FC236}">
                <a16:creationId xmlns:a16="http://schemas.microsoft.com/office/drawing/2014/main" id="{727D1F70-B263-40C9-89A6-2A33C7369225}"/>
              </a:ext>
            </a:extLst>
          </xdr:cNvPr>
          <xdr:cNvSpPr txBox="1"/>
        </xdr:nvSpPr>
        <xdr:spPr bwMode="auto">
          <a:xfrm>
            <a:off x="438150" y="4042409"/>
            <a:ext cx="2950586" cy="481966"/>
          </a:xfrm>
          <a:prstGeom prst="rect">
            <a:avLst/>
          </a:prstGeom>
          <a:solidFill>
            <a:sysClr val="window" lastClr="FFFFFF"/>
          </a:solidFill>
          <a:ln w="6350">
            <a:noFill/>
          </a:ln>
        </xdr:spPr>
        <xdr:txBody>
          <a:bodyPr rot="0" vertOverflow="clip" horzOverflow="clip" vert="horz" wrap="square" lIns="91440" tIns="45720" rIns="91440" bIns="45720" rtlCol="0" anchor="t" anchorCtr="0" upright="1">
            <a:noAutofit/>
          </a:bodyPr>
          <a:lstStyle/>
          <a:p>
            <a:r>
              <a:rPr lang="en-US" sz="1100" b="1">
                <a:solidFill>
                  <a:schemeClr val="accent3"/>
                </a:solidFill>
                <a:latin typeface="Roboto" panose="02000000000000000000" pitchFamily="2" charset="0"/>
                <a:ea typeface="Roboto" panose="02000000000000000000" pitchFamily="2" charset="0"/>
                <a:cs typeface="Roboto" panose="02000000000000000000" pitchFamily="2" charset="0"/>
              </a:rPr>
              <a:t>Select</a:t>
            </a:r>
            <a:r>
              <a:rPr lang="en-US" sz="1100" b="1" baseline="0">
                <a:solidFill>
                  <a:schemeClr val="accent3"/>
                </a:solidFill>
                <a:latin typeface="Roboto" panose="02000000000000000000" pitchFamily="2" charset="0"/>
                <a:ea typeface="Roboto" panose="02000000000000000000" pitchFamily="2" charset="0"/>
                <a:cs typeface="Roboto" panose="02000000000000000000" pitchFamily="2" charset="0"/>
              </a:rPr>
              <a:t> desired data here: Single-Family home prices or bottom-tier home prices</a:t>
            </a:r>
            <a:endParaRPr lang="en-US" sz="1100" b="1">
              <a:solidFill>
                <a:schemeClr val="accent3"/>
              </a:solidFill>
              <a:latin typeface="Roboto" panose="02000000000000000000" pitchFamily="2" charset="0"/>
              <a:ea typeface="Roboto" panose="02000000000000000000" pitchFamily="2" charset="0"/>
              <a:cs typeface="Roboto" panose="02000000000000000000" pitchFamily="2" charset="0"/>
            </a:endParaRPr>
          </a:p>
        </xdr:txBody>
      </xdr:sp>
      <xdr:sp macro="" textlink="">
        <xdr:nvSpPr>
          <xdr:cNvPr id="7" name="TextBox 6">
            <a:extLst>
              <a:ext uri="{FF2B5EF4-FFF2-40B4-BE49-F238E27FC236}">
                <a16:creationId xmlns:a16="http://schemas.microsoft.com/office/drawing/2014/main" id="{6452B5B1-0B50-4979-A2C9-99E353868351}"/>
              </a:ext>
            </a:extLst>
          </xdr:cNvPr>
          <xdr:cNvSpPr txBox="1"/>
        </xdr:nvSpPr>
        <xdr:spPr bwMode="auto">
          <a:xfrm>
            <a:off x="4217670" y="4099559"/>
            <a:ext cx="2954396" cy="478156"/>
          </a:xfrm>
          <a:prstGeom prst="rect">
            <a:avLst/>
          </a:prstGeom>
          <a:solidFill>
            <a:sysClr val="window" lastClr="FFFFFF"/>
          </a:solidFill>
          <a:ln w="6350">
            <a:noFill/>
          </a:ln>
        </xdr:spPr>
        <xdr:txBody>
          <a:bodyPr rot="0" vertOverflow="clip" horzOverflow="clip" vert="horz" wrap="square" lIns="91440" tIns="45720" rIns="91440" bIns="45720" rtlCol="0" anchor="t" anchorCtr="0" upright="1">
            <a:noAutofit/>
          </a:bodyPr>
          <a:lstStyle/>
          <a:p>
            <a:r>
              <a:rPr lang="en-US" sz="1100" b="1">
                <a:solidFill>
                  <a:schemeClr val="accent3"/>
                </a:solidFill>
                <a:latin typeface="Roboto" panose="02000000000000000000" pitchFamily="2" charset="0"/>
                <a:ea typeface="Roboto" panose="02000000000000000000" pitchFamily="2" charset="0"/>
                <a:cs typeface="Roboto" panose="02000000000000000000" pitchFamily="2" charset="0"/>
              </a:rPr>
              <a:t>Select</a:t>
            </a:r>
            <a:r>
              <a:rPr lang="en-US" sz="1100" b="1" baseline="0">
                <a:solidFill>
                  <a:schemeClr val="accent3"/>
                </a:solidFill>
                <a:latin typeface="Roboto" panose="02000000000000000000" pitchFamily="2" charset="0"/>
                <a:ea typeface="Roboto" panose="02000000000000000000" pitchFamily="2" charset="0"/>
                <a:cs typeface="Roboto" panose="02000000000000000000" pitchFamily="2" charset="0"/>
              </a:rPr>
              <a:t> geography level here (city, county, etc)</a:t>
            </a:r>
          </a:p>
        </xdr:txBody>
      </xdr:sp>
    </xdr:grpSp>
    <xdr:clientData/>
  </xdr:twoCellAnchor>
  <xdr:twoCellAnchor>
    <xdr:from>
      <xdr:col>0</xdr:col>
      <xdr:colOff>0</xdr:colOff>
      <xdr:row>27</xdr:row>
      <xdr:rowOff>0</xdr:rowOff>
    </xdr:from>
    <xdr:to>
      <xdr:col>13</xdr:col>
      <xdr:colOff>440367</xdr:colOff>
      <xdr:row>57</xdr:row>
      <xdr:rowOff>17145</xdr:rowOff>
    </xdr:to>
    <xdr:grpSp>
      <xdr:nvGrpSpPr>
        <xdr:cNvPr id="13" name="Group 12">
          <a:extLst>
            <a:ext uri="{FF2B5EF4-FFF2-40B4-BE49-F238E27FC236}">
              <a16:creationId xmlns:a16="http://schemas.microsoft.com/office/drawing/2014/main" id="{44B3676D-0D97-4091-A374-EFF72D2ED537}"/>
            </a:ext>
          </a:extLst>
        </xdr:cNvPr>
        <xdr:cNvGrpSpPr/>
      </xdr:nvGrpSpPr>
      <xdr:grpSpPr>
        <a:xfrm>
          <a:off x="0" y="4895850"/>
          <a:ext cx="9231942" cy="5446395"/>
          <a:chOff x="0" y="4886325"/>
          <a:chExt cx="9115737" cy="5455920"/>
        </a:xfrm>
      </xdr:grpSpPr>
      <xdr:pic>
        <xdr:nvPicPr>
          <xdr:cNvPr id="9" name="Picture 8">
            <a:extLst>
              <a:ext uri="{FF2B5EF4-FFF2-40B4-BE49-F238E27FC236}">
                <a16:creationId xmlns:a16="http://schemas.microsoft.com/office/drawing/2014/main" id="{037EACFC-80F3-49FC-9523-77208D4B7718}"/>
              </a:ext>
            </a:extLst>
          </xdr:cNvPr>
          <xdr:cNvPicPr>
            <a:picLocks noChangeAspect="1"/>
          </xdr:cNvPicPr>
        </xdr:nvPicPr>
        <xdr:blipFill>
          <a:blip xmlns:r="http://schemas.openxmlformats.org/officeDocument/2006/relationships" r:embed="rId2"/>
          <a:stretch>
            <a:fillRect/>
          </a:stretch>
        </xdr:blipFill>
        <xdr:spPr>
          <a:xfrm>
            <a:off x="0" y="4886325"/>
            <a:ext cx="9115737" cy="5455920"/>
          </a:xfrm>
          <a:prstGeom prst="rect">
            <a:avLst/>
          </a:prstGeom>
        </xdr:spPr>
      </xdr:pic>
      <xdr:cxnSp macro="">
        <xdr:nvCxnSpPr>
          <xdr:cNvPr id="10" name="Straight Arrow Connector 9">
            <a:extLst>
              <a:ext uri="{FF2B5EF4-FFF2-40B4-BE49-F238E27FC236}">
                <a16:creationId xmlns:a16="http://schemas.microsoft.com/office/drawing/2014/main" id="{C11B936E-363E-4C61-946D-0247A9FA96BE}"/>
              </a:ext>
            </a:extLst>
          </xdr:cNvPr>
          <xdr:cNvCxnSpPr/>
        </xdr:nvCxnSpPr>
        <xdr:spPr>
          <a:xfrm>
            <a:off x="5253990" y="6505575"/>
            <a:ext cx="0" cy="426720"/>
          </a:xfrm>
          <a:prstGeom prst="straightConnector1">
            <a:avLst/>
          </a:prstGeom>
          <a:ln w="38100">
            <a:tailEnd type="triangle"/>
          </a:ln>
        </xdr:spPr>
        <xdr:style>
          <a:lnRef idx="1">
            <a:schemeClr val="accent3"/>
          </a:lnRef>
          <a:fillRef idx="0">
            <a:schemeClr val="accent3"/>
          </a:fillRef>
          <a:effectRef idx="0">
            <a:schemeClr val="accent3"/>
          </a:effectRef>
          <a:fontRef idx="minor">
            <a:schemeClr val="tx1"/>
          </a:fontRef>
        </xdr:style>
      </xdr:cxnSp>
      <xdr:sp macro="" textlink="">
        <xdr:nvSpPr>
          <xdr:cNvPr id="12" name="TextBox 11">
            <a:extLst>
              <a:ext uri="{FF2B5EF4-FFF2-40B4-BE49-F238E27FC236}">
                <a16:creationId xmlns:a16="http://schemas.microsoft.com/office/drawing/2014/main" id="{C481D331-1AFE-4AB7-8A09-542096B0FF0A}"/>
              </a:ext>
            </a:extLst>
          </xdr:cNvPr>
          <xdr:cNvSpPr txBox="1"/>
        </xdr:nvSpPr>
        <xdr:spPr bwMode="auto">
          <a:xfrm>
            <a:off x="2910840" y="5791342"/>
            <a:ext cx="6023610" cy="639564"/>
          </a:xfrm>
          <a:prstGeom prst="rect">
            <a:avLst/>
          </a:prstGeom>
          <a:solidFill>
            <a:schemeClr val="bg1"/>
          </a:solidFill>
          <a:ln w="6350">
            <a:noFill/>
          </a:ln>
        </xdr:spPr>
        <xdr:txBody>
          <a:bodyPr rot="0" vertOverflow="clip" horzOverflow="clip" vert="horz" wrap="square" lIns="91440" tIns="45720" rIns="91440" bIns="45720" rtlCol="0" anchor="t" anchorCtr="0" upright="1">
            <a:noAutofit/>
          </a:bodyPr>
          <a:lstStyle/>
          <a:p>
            <a:r>
              <a:rPr lang="en-US" sz="1100" b="1">
                <a:solidFill>
                  <a:schemeClr val="accent3"/>
                </a:solidFill>
                <a:latin typeface="Roboto" panose="02000000000000000000" pitchFamily="2" charset="0"/>
                <a:ea typeface="Roboto" panose="02000000000000000000" pitchFamily="2" charset="0"/>
                <a:cs typeface="Roboto" panose="02000000000000000000" pitchFamily="2" charset="0"/>
              </a:rPr>
              <a:t>Zillow will</a:t>
            </a:r>
            <a:r>
              <a:rPr lang="en-US" sz="1100" b="1" baseline="0">
                <a:solidFill>
                  <a:schemeClr val="accent3"/>
                </a:solidFill>
                <a:latin typeface="Roboto" panose="02000000000000000000" pitchFamily="2" charset="0"/>
                <a:ea typeface="Roboto" panose="02000000000000000000" pitchFamily="2" charset="0"/>
                <a:cs typeface="Roboto" panose="02000000000000000000" pitchFamily="2" charset="0"/>
              </a:rPr>
              <a:t> provide data at the monthly level. Take the average of values for the year which matches the year of your income estimates. If data is not available for your community, ACS data can replace this.</a:t>
            </a:r>
          </a:p>
        </xdr:txBody>
      </xdr:sp>
    </xdr:grpSp>
    <xdr:clientData/>
  </xdr:twoCellAnchor>
</xdr:wsDr>
</file>

<file path=xl/theme/theme1.xml><?xml version="1.0" encoding="utf-8"?>
<a:theme xmlns:a="http://schemas.openxmlformats.org/drawingml/2006/main" name="BERK_2017">
  <a:themeElements>
    <a:clrScheme name="BERK2017">
      <a:dk1>
        <a:srgbClr val="000000"/>
      </a:dk1>
      <a:lt1>
        <a:srgbClr val="FFFFFF"/>
      </a:lt1>
      <a:dk2>
        <a:srgbClr val="3B8A75"/>
      </a:dk2>
      <a:lt2>
        <a:srgbClr val="C1CDC7"/>
      </a:lt2>
      <a:accent1>
        <a:srgbClr val="3F6075"/>
      </a:accent1>
      <a:accent2>
        <a:srgbClr val="28A5BC"/>
      </a:accent2>
      <a:accent3>
        <a:srgbClr val="E04626"/>
      </a:accent3>
      <a:accent4>
        <a:srgbClr val="F4A251"/>
      </a:accent4>
      <a:accent5>
        <a:srgbClr val="658637"/>
      </a:accent5>
      <a:accent6>
        <a:srgbClr val="542A44"/>
      </a:accent6>
      <a:hlink>
        <a:srgbClr val="0070C0"/>
      </a:hlink>
      <a:folHlink>
        <a:srgbClr val="4F213A"/>
      </a:folHlink>
    </a:clrScheme>
    <a:fontScheme name="Tw Cen MT">
      <a:majorFont>
        <a:latin typeface="Tw Cen MT" panose="020B0602020104020603"/>
        <a:ea typeface=""/>
        <a:cs typeface=""/>
        <a:font script="Grek" typeface="Calibri"/>
        <a:font script="Cyrl" typeface="Calibri"/>
        <a:font script="Jpan" typeface="HGPｺﾞｼｯｸE"/>
        <a:font script="Hang" typeface="HY얕은샘물M"/>
        <a:font script="Hans" typeface="华文仿宋"/>
        <a:font script="Hant" typeface="微軟正黑體"/>
        <a:font script="Arab" typeface="Arial"/>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w Cen MT" panose="020B0602020104020603"/>
        <a:ea typeface=""/>
        <a:cs typeface=""/>
        <a:font script="Grek" typeface="Calibri"/>
        <a:font script="Cyrl" typeface="Calibri"/>
        <a:font script="Jpan" typeface="HGPｺﾞｼｯｸE"/>
        <a:font script="Hang" typeface="HY얕은샘물M"/>
        <a:font script="Hans" typeface="华文仿宋"/>
        <a:font script="Hant" typeface="微軟正黑體"/>
        <a:font script="Arab" typeface="Arial"/>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bwMode="auto">
        <a:noFill/>
        <a:ln w="6350">
          <a:noFill/>
        </a:ln>
      </a:spPr>
      <a:bodyPr rot="0" vert="horz" wrap="square" lIns="91440" tIns="45720" rIns="91440" bIns="45720" rtlCol="0" anchor="t" anchorCtr="0" upright="1">
        <a:noAutofit/>
      </a:bodyPr>
      <a:lst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huduser.gov/portal/datasets/cp.html" TargetMode="External"/><Relationship Id="rId2" Type="http://schemas.openxmlformats.org/officeDocument/2006/relationships/hyperlink" Target="https://www.huduser.gov/portal/datasets/cp.html" TargetMode="External"/><Relationship Id="rId1" Type="http://schemas.openxmlformats.org/officeDocument/2006/relationships/hyperlink" Target="https://www.zillow.com/research/data/" TargetMode="External"/><Relationship Id="rId5" Type="http://schemas.openxmlformats.org/officeDocument/2006/relationships/printerSettings" Target="../printerSettings/printerSettings1.bin"/><Relationship Id="rId4" Type="http://schemas.openxmlformats.org/officeDocument/2006/relationships/hyperlink" Target="https://www.huduser.gov/portal/datasets/cp.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zillow.com/research/dat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s://data.census.gov/cedsci/"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huduser.gov/portal/datasets/cp.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esd.wa.gov/labormarketinfo/projections"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policymap.com/map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40"/>
  <sheetViews>
    <sheetView tabSelected="1" workbookViewId="0">
      <selection activeCell="C34" sqref="C34"/>
    </sheetView>
  </sheetViews>
  <sheetFormatPr defaultColWidth="9" defaultRowHeight="14.25"/>
  <cols>
    <col min="1" max="1" width="44.625" style="1" customWidth="1"/>
    <col min="2" max="2" width="29.5" style="1" customWidth="1"/>
    <col min="3" max="3" width="51.625" style="1" customWidth="1"/>
    <col min="4" max="4" width="48.375" style="1" customWidth="1"/>
    <col min="5" max="16384" width="9" style="1"/>
  </cols>
  <sheetData>
    <row r="1" spans="1:4" ht="15.75">
      <c r="A1" s="92" t="s">
        <v>193</v>
      </c>
    </row>
    <row r="2" spans="1:4" ht="15.75">
      <c r="A2" s="92" t="s">
        <v>192</v>
      </c>
    </row>
    <row r="3" spans="1:4" ht="15.75">
      <c r="A3" s="93" t="s">
        <v>194</v>
      </c>
    </row>
    <row r="4" spans="1:4" ht="15.75">
      <c r="A4" s="94" t="s">
        <v>213</v>
      </c>
    </row>
    <row r="6" spans="1:4" ht="115.5" customHeight="1">
      <c r="A6" s="101" t="s">
        <v>214</v>
      </c>
      <c r="B6" s="102"/>
    </row>
    <row r="7" spans="1:4" ht="15">
      <c r="A7" s="23"/>
    </row>
    <row r="9" spans="1:4" ht="15">
      <c r="A9" s="23" t="s">
        <v>220</v>
      </c>
    </row>
    <row r="10" spans="1:4" ht="15">
      <c r="A10" s="23" t="s">
        <v>215</v>
      </c>
      <c r="B10" s="23" t="s">
        <v>198</v>
      </c>
      <c r="C10" s="23" t="s">
        <v>199</v>
      </c>
      <c r="D10" s="23" t="s">
        <v>216</v>
      </c>
    </row>
    <row r="11" spans="1:4">
      <c r="A11" s="1" t="str">
        <f>CommunityProfile!A4</f>
        <v>Table 1: Population by Age</v>
      </c>
      <c r="B11" s="1" t="s">
        <v>35</v>
      </c>
      <c r="C11" s="1" t="s">
        <v>200</v>
      </c>
      <c r="D11" s="1" t="s">
        <v>217</v>
      </c>
    </row>
    <row r="12" spans="1:4">
      <c r="A12" s="1" t="str">
        <f>CommunityProfile!A20</f>
        <v>Table 2: Population Projections</v>
      </c>
      <c r="B12" s="1" t="s">
        <v>36</v>
      </c>
      <c r="C12" s="1" t="s">
        <v>202</v>
      </c>
      <c r="D12" s="1" t="s">
        <v>218</v>
      </c>
    </row>
    <row r="13" spans="1:4">
      <c r="A13" s="1" t="str">
        <f>CommunityProfile!A30</f>
        <v>Table 3: Household Population, by type</v>
      </c>
      <c r="B13" s="1" t="s">
        <v>35</v>
      </c>
      <c r="C13" s="1" t="s">
        <v>201</v>
      </c>
      <c r="D13" s="1" t="s">
        <v>219</v>
      </c>
    </row>
    <row r="14" spans="1:4">
      <c r="A14" s="13" t="str">
        <f>CommunityProfile!A43</f>
        <v>Table 4a: Ethnicity</v>
      </c>
      <c r="B14" s="13" t="s">
        <v>35</v>
      </c>
      <c r="C14" s="13" t="s">
        <v>203</v>
      </c>
      <c r="D14" s="13" t="s">
        <v>48</v>
      </c>
    </row>
    <row r="15" spans="1:4">
      <c r="A15" s="13" t="str">
        <f>CommunityProfile!A50</f>
        <v>Table 4b: Race</v>
      </c>
      <c r="B15" s="13" t="s">
        <v>35</v>
      </c>
      <c r="C15" s="13" t="s">
        <v>203</v>
      </c>
      <c r="D15" s="13" t="s">
        <v>48</v>
      </c>
    </row>
    <row r="16" spans="1:4">
      <c r="A16" s="1" t="str">
        <f>CommunityProfile!A67</f>
        <v>Table 5: Household Income</v>
      </c>
      <c r="B16" s="1" t="s">
        <v>35</v>
      </c>
      <c r="C16" s="1" t="s">
        <v>205</v>
      </c>
      <c r="D16" s="1" t="s">
        <v>218</v>
      </c>
    </row>
    <row r="17" spans="1:4">
      <c r="A17" s="1" t="str">
        <f>CommunityProfile!A74</f>
        <v>Table 6: Low-income households</v>
      </c>
      <c r="B17" s="1" t="s">
        <v>38</v>
      </c>
      <c r="C17" s="96" t="s">
        <v>120</v>
      </c>
      <c r="D17" s="1" t="s">
        <v>218</v>
      </c>
    </row>
    <row r="18" spans="1:4">
      <c r="A18" s="1" t="str">
        <f>CommunityProfile!A85</f>
        <v>Table 7: Cost burden estimates (households)</v>
      </c>
      <c r="B18" s="1" t="s">
        <v>38</v>
      </c>
      <c r="C18" s="96" t="s">
        <v>120</v>
      </c>
      <c r="D18" s="1" t="s">
        <v>218</v>
      </c>
    </row>
    <row r="19" spans="1:4">
      <c r="A19" s="1" t="str">
        <f>WorkforceProfile!A5</f>
        <v>Table 8: Employment Projections</v>
      </c>
      <c r="B19" s="1" t="s">
        <v>36</v>
      </c>
      <c r="D19" s="1" t="s">
        <v>218</v>
      </c>
    </row>
    <row r="20" spans="1:4">
      <c r="B20" s="1" t="s">
        <v>126</v>
      </c>
      <c r="C20" s="1" t="s">
        <v>39</v>
      </c>
    </row>
    <row r="21" spans="1:4">
      <c r="A21" s="13" t="str">
        <f>WorkforceProfile!A15</f>
        <v>Table 9: Jobs to Housing Ratio</v>
      </c>
      <c r="B21" s="13" t="s">
        <v>36</v>
      </c>
      <c r="C21" s="13" t="s">
        <v>40</v>
      </c>
      <c r="D21" s="13" t="s">
        <v>48</v>
      </c>
    </row>
    <row r="22" spans="1:4">
      <c r="A22" s="1" t="str">
        <f>HousingInventory!A4</f>
        <v>Table 10: Housing Units</v>
      </c>
      <c r="B22" s="1" t="s">
        <v>35</v>
      </c>
      <c r="C22" s="1" t="s">
        <v>210</v>
      </c>
      <c r="D22" s="1" t="s">
        <v>217</v>
      </c>
    </row>
    <row r="23" spans="1:4">
      <c r="A23" s="1" t="str">
        <f>HousingInventory!A16</f>
        <v>Table 11: Housing Stock by Number of Bedrooms</v>
      </c>
      <c r="B23" s="1" t="s">
        <v>35</v>
      </c>
      <c r="C23" s="1" t="s">
        <v>210</v>
      </c>
      <c r="D23" s="1" t="s">
        <v>218</v>
      </c>
    </row>
    <row r="24" spans="1:4">
      <c r="A24" s="1" t="str">
        <f>HousingInventory!A27</f>
        <v xml:space="preserve">Table 12: Housing Tenure by Race </v>
      </c>
      <c r="B24" s="1" t="s">
        <v>35</v>
      </c>
      <c r="C24" s="1" t="s">
        <v>211</v>
      </c>
      <c r="D24" s="13" t="s">
        <v>71</v>
      </c>
    </row>
    <row r="25" spans="1:4">
      <c r="A25" s="1" t="str">
        <f>HousingInventory!A48</f>
        <v>Table 13: Group Quarters Population by Housing Type</v>
      </c>
      <c r="B25" s="1" t="s">
        <v>228</v>
      </c>
      <c r="C25" s="1" t="s">
        <v>212</v>
      </c>
      <c r="D25" s="1" t="s">
        <v>218</v>
      </c>
    </row>
    <row r="26" spans="1:4">
      <c r="A26" s="1" t="str">
        <f>HousingInventory!A60</f>
        <v>Table 14: Subsidized Housing Units</v>
      </c>
      <c r="B26" s="1" t="s">
        <v>84</v>
      </c>
      <c r="C26" s="1" t="s">
        <v>227</v>
      </c>
      <c r="D26" s="1" t="s">
        <v>218</v>
      </c>
    </row>
    <row r="27" spans="1:4">
      <c r="A27" s="1" t="str">
        <f>GapAnalysis!A4</f>
        <v>Table 15: Rental Units Available by Income Bracket</v>
      </c>
      <c r="B27" s="96" t="s">
        <v>38</v>
      </c>
      <c r="C27" s="1" t="s">
        <v>226</v>
      </c>
      <c r="D27" s="1" t="s">
        <v>218</v>
      </c>
    </row>
    <row r="28" spans="1:4">
      <c r="A28" s="1" t="str">
        <f>GapAnalysis!A13</f>
        <v>Table 16: Home Ownership Affordability</v>
      </c>
      <c r="B28" s="1" t="s">
        <v>35</v>
      </c>
      <c r="C28" s="1" t="s">
        <v>205</v>
      </c>
      <c r="D28" s="1" t="s">
        <v>218</v>
      </c>
    </row>
    <row r="29" spans="1:4">
      <c r="B29" s="96" t="s">
        <v>204</v>
      </c>
      <c r="C29" s="1" t="s">
        <v>154</v>
      </c>
      <c r="D29" s="13" t="s">
        <v>156</v>
      </c>
    </row>
    <row r="30" spans="1:4">
      <c r="B30" s="60" t="s">
        <v>155</v>
      </c>
    </row>
    <row r="31" spans="1:4">
      <c r="A31" s="1" t="str">
        <f>GapAnalysis!A54</f>
        <v>Table 17: Projection of future housing demand</v>
      </c>
      <c r="B31" s="1" t="s">
        <v>191</v>
      </c>
      <c r="D31" s="1" t="s">
        <v>218</v>
      </c>
    </row>
    <row r="33" spans="1:2" ht="15">
      <c r="A33" s="23" t="s">
        <v>221</v>
      </c>
    </row>
    <row r="34" spans="1:2">
      <c r="A34" s="1" t="s">
        <v>101</v>
      </c>
    </row>
    <row r="37" spans="1:2" ht="15">
      <c r="A37" s="23"/>
    </row>
    <row r="38" spans="1:2">
      <c r="B38" s="16"/>
    </row>
    <row r="39" spans="1:2">
      <c r="B39" s="16"/>
    </row>
    <row r="40" spans="1:2">
      <c r="A40" s="32"/>
      <c r="B40" s="33"/>
    </row>
  </sheetData>
  <mergeCells count="1">
    <mergeCell ref="A6:B6"/>
  </mergeCells>
  <phoneticPr fontId="3" type="noConversion"/>
  <hyperlinks>
    <hyperlink ref="B29" r:id="rId1"/>
    <hyperlink ref="C17" r:id="rId2"/>
    <hyperlink ref="B27" r:id="rId3" location="2006-2016_data"/>
    <hyperlink ref="C18" r:id="rId4"/>
  </hyperlinks>
  <pageMargins left="0.7" right="0.7" top="0.75" bottom="0.75" header="0.3" footer="0.3"/>
  <pageSetup paperSize="154" orientation="portrait"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B2"/>
  <sheetViews>
    <sheetView workbookViewId="0">
      <selection activeCell="Q48" sqref="Q48"/>
    </sheetView>
  </sheetViews>
  <sheetFormatPr defaultColWidth="8.875" defaultRowHeight="14.25"/>
  <cols>
    <col min="1" max="16384" width="8.875" style="1"/>
  </cols>
  <sheetData>
    <row r="2" spans="1:2" ht="15">
      <c r="A2" s="23" t="s">
        <v>99</v>
      </c>
      <c r="B2" s="29" t="s">
        <v>150</v>
      </c>
    </row>
  </sheetData>
  <hyperlinks>
    <hyperlink ref="B2"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8"/>
  <sheetViews>
    <sheetView topLeftCell="A61" workbookViewId="0">
      <selection activeCell="H88" sqref="H88"/>
    </sheetView>
  </sheetViews>
  <sheetFormatPr defaultColWidth="9" defaultRowHeight="14.25"/>
  <cols>
    <col min="1" max="1" width="31.875" style="1" customWidth="1"/>
    <col min="2" max="2" width="11.625" style="1" customWidth="1"/>
    <col min="3" max="3" width="15.375" style="1" customWidth="1"/>
    <col min="4" max="7" width="11.625" style="1" customWidth="1"/>
    <col min="8" max="11" width="11.125" style="1" customWidth="1"/>
    <col min="12" max="12" width="33.625" style="1" customWidth="1"/>
    <col min="13" max="15" width="11.125" style="1" customWidth="1"/>
    <col min="16" max="16384" width="9" style="1"/>
  </cols>
  <sheetData>
    <row r="1" spans="1:6" ht="15">
      <c r="A1" s="23" t="s">
        <v>102</v>
      </c>
    </row>
    <row r="2" spans="1:6" s="2" customFormat="1" ht="46.5" customHeight="1">
      <c r="A2"/>
      <c r="B2" s="36" t="s">
        <v>184</v>
      </c>
      <c r="C2" s="25" t="s">
        <v>197</v>
      </c>
      <c r="E2" s="24"/>
    </row>
    <row r="4" spans="1:6" ht="15.75" thickBot="1">
      <c r="A4" s="23" t="s">
        <v>187</v>
      </c>
      <c r="B4" s="60" t="s">
        <v>206</v>
      </c>
    </row>
    <row r="5" spans="1:6" ht="42.75">
      <c r="B5" s="97" t="s">
        <v>207</v>
      </c>
      <c r="C5" s="97" t="s">
        <v>208</v>
      </c>
      <c r="E5" s="103" t="str">
        <f>"Change "&amp; C6&amp;" - "&amp;D6</f>
        <v>Change 2010 - 2018</v>
      </c>
      <c r="F5" s="104"/>
    </row>
    <row r="6" spans="1:6" s="2" customFormat="1" ht="48" customHeight="1">
      <c r="A6" s="2" t="s">
        <v>0</v>
      </c>
      <c r="B6" s="95">
        <v>2010</v>
      </c>
      <c r="C6" s="86">
        <f>B6</f>
        <v>2010</v>
      </c>
      <c r="D6" s="95">
        <v>2018</v>
      </c>
      <c r="E6" s="5" t="s">
        <v>1</v>
      </c>
      <c r="F6" s="6" t="s">
        <v>12</v>
      </c>
    </row>
    <row r="7" spans="1:6" ht="15">
      <c r="A7" s="1" t="s">
        <v>2</v>
      </c>
      <c r="B7" s="55" t="s">
        <v>105</v>
      </c>
      <c r="C7" s="18">
        <f>IFERROR(B7*$B$16, 0)</f>
        <v>0</v>
      </c>
      <c r="D7" s="38"/>
      <c r="E7" s="39">
        <f>D7-C7</f>
        <v>0</v>
      </c>
      <c r="F7" s="40">
        <f t="shared" ref="F7:F16" si="0">IFERROR(E7/($D$6-$C$6), 0)</f>
        <v>0</v>
      </c>
    </row>
    <row r="8" spans="1:6" ht="15">
      <c r="A8" s="3" t="s">
        <v>3</v>
      </c>
      <c r="B8" s="55" t="s">
        <v>105</v>
      </c>
      <c r="C8" s="18">
        <f t="shared" ref="C8:C15" si="1">IFERROR(B8*$B$16, 0)</f>
        <v>0</v>
      </c>
      <c r="D8" s="38"/>
      <c r="E8" s="39">
        <f t="shared" ref="E8:E16" si="2">D8-C8</f>
        <v>0</v>
      </c>
      <c r="F8" s="40">
        <f t="shared" si="0"/>
        <v>0</v>
      </c>
    </row>
    <row r="9" spans="1:6" ht="15">
      <c r="A9" s="1" t="s">
        <v>4</v>
      </c>
      <c r="B9" s="55" t="s">
        <v>105</v>
      </c>
      <c r="C9" s="18">
        <f t="shared" si="1"/>
        <v>0</v>
      </c>
      <c r="D9" s="38"/>
      <c r="E9" s="39">
        <f t="shared" si="2"/>
        <v>0</v>
      </c>
      <c r="F9" s="40">
        <f t="shared" si="0"/>
        <v>0</v>
      </c>
    </row>
    <row r="10" spans="1:6" ht="15">
      <c r="A10" s="1" t="s">
        <v>5</v>
      </c>
      <c r="B10" s="55" t="s">
        <v>105</v>
      </c>
      <c r="C10" s="18">
        <f t="shared" si="1"/>
        <v>0</v>
      </c>
      <c r="D10" s="38"/>
      <c r="E10" s="39">
        <f t="shared" si="2"/>
        <v>0</v>
      </c>
      <c r="F10" s="40">
        <f t="shared" si="0"/>
        <v>0</v>
      </c>
    </row>
    <row r="11" spans="1:6" ht="15">
      <c r="A11" s="1" t="s">
        <v>6</v>
      </c>
      <c r="B11" s="55" t="s">
        <v>105</v>
      </c>
      <c r="C11" s="18">
        <f t="shared" si="1"/>
        <v>0</v>
      </c>
      <c r="D11" s="38"/>
      <c r="E11" s="39">
        <f t="shared" si="2"/>
        <v>0</v>
      </c>
      <c r="F11" s="40">
        <f t="shared" si="0"/>
        <v>0</v>
      </c>
    </row>
    <row r="12" spans="1:6" ht="15">
      <c r="A12" s="1" t="s">
        <v>7</v>
      </c>
      <c r="B12" s="55" t="s">
        <v>105</v>
      </c>
      <c r="C12" s="18">
        <f t="shared" si="1"/>
        <v>0</v>
      </c>
      <c r="D12" s="38"/>
      <c r="E12" s="39">
        <f t="shared" si="2"/>
        <v>0</v>
      </c>
      <c r="F12" s="40">
        <f t="shared" si="0"/>
        <v>0</v>
      </c>
    </row>
    <row r="13" spans="1:6" ht="15">
      <c r="A13" s="1" t="s">
        <v>8</v>
      </c>
      <c r="B13" s="55" t="s">
        <v>105</v>
      </c>
      <c r="C13" s="18">
        <f t="shared" si="1"/>
        <v>0</v>
      </c>
      <c r="D13" s="38"/>
      <c r="E13" s="39">
        <f t="shared" si="2"/>
        <v>0</v>
      </c>
      <c r="F13" s="40">
        <f t="shared" si="0"/>
        <v>0</v>
      </c>
    </row>
    <row r="14" spans="1:6" ht="15">
      <c r="A14" s="1" t="s">
        <v>9</v>
      </c>
      <c r="B14" s="55" t="s">
        <v>105</v>
      </c>
      <c r="C14" s="18">
        <f t="shared" si="1"/>
        <v>0</v>
      </c>
      <c r="D14" s="38"/>
      <c r="E14" s="39">
        <f t="shared" si="2"/>
        <v>0</v>
      </c>
      <c r="F14" s="40">
        <f t="shared" si="0"/>
        <v>0</v>
      </c>
    </row>
    <row r="15" spans="1:6" ht="15.75" thickBot="1">
      <c r="A15" s="4" t="s">
        <v>10</v>
      </c>
      <c r="B15" s="98" t="s">
        <v>105</v>
      </c>
      <c r="C15" s="100">
        <f t="shared" si="1"/>
        <v>0</v>
      </c>
      <c r="D15" s="41"/>
      <c r="E15" s="42">
        <f t="shared" si="2"/>
        <v>0</v>
      </c>
      <c r="F15" s="43">
        <f t="shared" si="0"/>
        <v>0</v>
      </c>
    </row>
    <row r="16" spans="1:6" ht="15">
      <c r="A16" s="1" t="s">
        <v>11</v>
      </c>
      <c r="B16" s="99"/>
      <c r="C16"/>
      <c r="D16" s="44">
        <f t="shared" ref="D16" si="3">SUM(D7:D15)</f>
        <v>0</v>
      </c>
      <c r="E16" s="44">
        <f t="shared" si="2"/>
        <v>0</v>
      </c>
      <c r="F16" s="44">
        <f t="shared" si="0"/>
        <v>0</v>
      </c>
    </row>
    <row r="17" spans="1:8" ht="15" customHeight="1">
      <c r="A17" s="2" t="s">
        <v>91</v>
      </c>
      <c r="D17" s="45">
        <f>IFERROR((D16-C16)/C16, 0)</f>
        <v>0</v>
      </c>
    </row>
    <row r="18" spans="1:8" ht="15" customHeight="1">
      <c r="A18" s="2"/>
      <c r="D18" s="45"/>
    </row>
    <row r="20" spans="1:8" ht="15">
      <c r="A20" s="23" t="s">
        <v>42</v>
      </c>
    </row>
    <row r="21" spans="1:8" ht="15.6" customHeight="1">
      <c r="B21" s="95">
        <v>2018</v>
      </c>
      <c r="C21" s="95">
        <v>2040</v>
      </c>
    </row>
    <row r="22" spans="1:8" ht="14.45" customHeight="1">
      <c r="B22" s="10" t="s">
        <v>182</v>
      </c>
      <c r="C22" s="26" t="s">
        <v>183</v>
      </c>
    </row>
    <row r="23" spans="1:8">
      <c r="A23" s="1" t="s">
        <v>43</v>
      </c>
      <c r="B23" s="37"/>
      <c r="C23" s="37"/>
      <c r="H23" s="31"/>
    </row>
    <row r="24" spans="1:8" ht="15">
      <c r="A24" s="1" t="s">
        <v>44</v>
      </c>
      <c r="C24" s="44">
        <f>C23-B23</f>
        <v>0</v>
      </c>
    </row>
    <row r="25" spans="1:8" ht="15">
      <c r="A25" s="1" t="s">
        <v>45</v>
      </c>
      <c r="C25" s="46">
        <f>IFERROR(C24/B23, 0)</f>
        <v>0</v>
      </c>
    </row>
    <row r="26" spans="1:8" ht="15">
      <c r="A26" s="1" t="s">
        <v>12</v>
      </c>
      <c r="B26" s="47">
        <f>F16</f>
        <v>0</v>
      </c>
      <c r="C26" s="44">
        <f>C23/(C21-B21)</f>
        <v>0</v>
      </c>
    </row>
    <row r="27" spans="1:8" ht="15">
      <c r="A27" s="1" t="s">
        <v>41</v>
      </c>
      <c r="B27" s="46">
        <f>IFERROR(((D16-C16)/C16)/(D6-C6), 0)</f>
        <v>0</v>
      </c>
      <c r="C27" s="46">
        <f>IFERROR(((C23-B23)/B23)/(C21-B21), 0)</f>
        <v>0</v>
      </c>
    </row>
    <row r="28" spans="1:8" ht="15">
      <c r="B28" s="87"/>
      <c r="C28" s="87"/>
    </row>
    <row r="30" spans="1:8" ht="15.75" thickBot="1">
      <c r="A30" s="23" t="s">
        <v>46</v>
      </c>
    </row>
    <row r="31" spans="1:8">
      <c r="D31" s="103" t="str">
        <f>"Change "&amp; B32&amp;" - "&amp;C32</f>
        <v>Change 2010 - 2018</v>
      </c>
      <c r="E31" s="108"/>
    </row>
    <row r="32" spans="1:8" ht="42.75" customHeight="1">
      <c r="A32" s="2"/>
      <c r="B32" s="95">
        <v>2010</v>
      </c>
      <c r="C32" s="95">
        <v>2018</v>
      </c>
      <c r="D32" s="5" t="s">
        <v>1</v>
      </c>
      <c r="E32" s="6" t="s">
        <v>37</v>
      </c>
    </row>
    <row r="33" spans="1:9" ht="15">
      <c r="A33" s="1" t="s">
        <v>97</v>
      </c>
      <c r="B33" s="37"/>
      <c r="C33" s="38"/>
      <c r="D33" s="39">
        <f>C33-B33</f>
        <v>0</v>
      </c>
      <c r="E33" s="48">
        <f>IFERROR(D33/B33, 0)</f>
        <v>0</v>
      </c>
    </row>
    <row r="34" spans="1:9" ht="15.75" thickBot="1">
      <c r="A34" s="7" t="s">
        <v>14</v>
      </c>
      <c r="B34" s="49"/>
      <c r="C34" s="50"/>
      <c r="D34" s="42">
        <f>C34-B34</f>
        <v>0</v>
      </c>
      <c r="E34" s="51">
        <f>IFERROR(D34/B34, 0)</f>
        <v>0</v>
      </c>
    </row>
    <row r="35" spans="1:9">
      <c r="A35" s="9" t="s">
        <v>103</v>
      </c>
      <c r="B35" s="52" t="s">
        <v>105</v>
      </c>
      <c r="C35" s="52" t="s">
        <v>105</v>
      </c>
    </row>
    <row r="36" spans="1:9">
      <c r="A36" s="9" t="s">
        <v>104</v>
      </c>
      <c r="B36" s="52" t="s">
        <v>105</v>
      </c>
      <c r="C36" s="52" t="s">
        <v>105</v>
      </c>
    </row>
    <row r="37" spans="1:9">
      <c r="A37" s="1" t="s">
        <v>106</v>
      </c>
      <c r="B37" s="52" t="s">
        <v>105</v>
      </c>
      <c r="C37" s="52" t="s">
        <v>105</v>
      </c>
    </row>
    <row r="38" spans="1:9">
      <c r="A38" s="8" t="s">
        <v>107</v>
      </c>
      <c r="B38" s="53" t="s">
        <v>105</v>
      </c>
      <c r="C38" s="53" t="s">
        <v>105</v>
      </c>
    </row>
    <row r="39" spans="1:9">
      <c r="A39" s="1" t="s">
        <v>15</v>
      </c>
      <c r="B39" s="52" t="s">
        <v>105</v>
      </c>
      <c r="C39" s="52" t="s">
        <v>105</v>
      </c>
    </row>
    <row r="40" spans="1:9">
      <c r="A40" s="8" t="s">
        <v>16</v>
      </c>
      <c r="B40" s="52" t="s">
        <v>105</v>
      </c>
      <c r="C40" s="52" t="s">
        <v>105</v>
      </c>
    </row>
    <row r="41" spans="1:9">
      <c r="A41" s="34"/>
      <c r="B41" s="88"/>
      <c r="C41" s="88"/>
    </row>
    <row r="42" spans="1:9">
      <c r="I42" s="10" t="s">
        <v>13</v>
      </c>
    </row>
    <row r="43" spans="1:9" ht="15">
      <c r="A43" s="89" t="s">
        <v>93</v>
      </c>
      <c r="C43" s="95">
        <v>2010</v>
      </c>
      <c r="D43" s="95">
        <v>2018</v>
      </c>
    </row>
    <row r="44" spans="1:9">
      <c r="A44" s="107" t="s">
        <v>19</v>
      </c>
      <c r="B44" s="10" t="s">
        <v>17</v>
      </c>
      <c r="C44" s="37"/>
      <c r="D44" s="37"/>
    </row>
    <row r="45" spans="1:9" ht="15">
      <c r="A45" s="107"/>
      <c r="B45" s="10" t="s">
        <v>18</v>
      </c>
      <c r="C45" s="46">
        <f>IFERROR(C44/$C$16, 0)</f>
        <v>0</v>
      </c>
      <c r="D45" s="46">
        <f>IFERROR(D44/$D$16, 0)</f>
        <v>0</v>
      </c>
    </row>
    <row r="46" spans="1:9">
      <c r="A46" s="107" t="s">
        <v>92</v>
      </c>
      <c r="B46" s="10" t="s">
        <v>17</v>
      </c>
      <c r="C46" s="37"/>
      <c r="D46" s="37"/>
    </row>
    <row r="47" spans="1:9" ht="15">
      <c r="A47" s="107"/>
      <c r="B47" s="10" t="s">
        <v>18</v>
      </c>
      <c r="C47" s="46">
        <f>IFERROR(C46/$C$16, 0)</f>
        <v>0</v>
      </c>
      <c r="D47" s="46">
        <f>IFERROR(D46/$D$16, 0)</f>
        <v>0</v>
      </c>
    </row>
    <row r="48" spans="1:9" ht="15">
      <c r="A48" s="65"/>
      <c r="B48" s="64"/>
      <c r="C48" s="87"/>
      <c r="D48" s="87"/>
    </row>
    <row r="49" spans="1:4">
      <c r="A49" s="27"/>
    </row>
    <row r="50" spans="1:4" ht="15">
      <c r="A50" s="89" t="s">
        <v>94</v>
      </c>
      <c r="C50" s="95">
        <v>2010</v>
      </c>
      <c r="D50" s="95">
        <v>2018</v>
      </c>
    </row>
    <row r="51" spans="1:4">
      <c r="A51" s="107" t="s">
        <v>20</v>
      </c>
      <c r="B51" s="10" t="s">
        <v>17</v>
      </c>
      <c r="C51" s="37"/>
      <c r="D51" s="37"/>
    </row>
    <row r="52" spans="1:4" ht="15">
      <c r="A52" s="107"/>
      <c r="B52" s="10" t="s">
        <v>18</v>
      </c>
      <c r="C52" s="46">
        <f>IFERROR(C51/$C$16, 0)</f>
        <v>0</v>
      </c>
      <c r="D52" s="46">
        <f>IFERROR(D51/$D$16, 0)</f>
        <v>0</v>
      </c>
    </row>
    <row r="53" spans="1:4">
      <c r="A53" s="107" t="s">
        <v>21</v>
      </c>
      <c r="B53" s="10" t="s">
        <v>17</v>
      </c>
      <c r="C53" s="37"/>
      <c r="D53" s="37"/>
    </row>
    <row r="54" spans="1:4" ht="15">
      <c r="A54" s="107"/>
      <c r="B54" s="10" t="s">
        <v>18</v>
      </c>
      <c r="C54" s="46">
        <f>IFERROR(C53/$C$16, 0)</f>
        <v>0</v>
      </c>
      <c r="D54" s="46">
        <f>IFERROR(D53/$D$16, 0)</f>
        <v>0</v>
      </c>
    </row>
    <row r="55" spans="1:4">
      <c r="A55" s="107" t="s">
        <v>22</v>
      </c>
      <c r="B55" s="10" t="s">
        <v>17</v>
      </c>
      <c r="C55" s="37"/>
      <c r="D55" s="37"/>
    </row>
    <row r="56" spans="1:4" ht="15">
      <c r="A56" s="107"/>
      <c r="B56" s="10" t="s">
        <v>18</v>
      </c>
      <c r="C56" s="46">
        <f>IFERROR(C55/$C$16, 0)</f>
        <v>0</v>
      </c>
      <c r="D56" s="46">
        <f>IFERROR(D55/$D$16, 0)</f>
        <v>0</v>
      </c>
    </row>
    <row r="57" spans="1:4">
      <c r="A57" s="107" t="s">
        <v>23</v>
      </c>
      <c r="B57" s="10" t="s">
        <v>17</v>
      </c>
      <c r="C57" s="37"/>
      <c r="D57" s="37"/>
    </row>
    <row r="58" spans="1:4" ht="15">
      <c r="A58" s="107"/>
      <c r="B58" s="10" t="s">
        <v>18</v>
      </c>
      <c r="C58" s="46">
        <f>IFERROR(C57/$C$16, 0)</f>
        <v>0</v>
      </c>
      <c r="D58" s="46">
        <f>IFERROR(D57/$D$16, 0)</f>
        <v>0</v>
      </c>
    </row>
    <row r="59" spans="1:4">
      <c r="A59" s="107" t="s">
        <v>24</v>
      </c>
      <c r="B59" s="10" t="s">
        <v>17</v>
      </c>
      <c r="C59" s="37"/>
      <c r="D59" s="37"/>
    </row>
    <row r="60" spans="1:4" ht="15">
      <c r="A60" s="107"/>
      <c r="B60" s="10" t="s">
        <v>18</v>
      </c>
      <c r="C60" s="46">
        <f>IFERROR(C59/$C$16, 0)</f>
        <v>0</v>
      </c>
      <c r="D60" s="46">
        <f>IFERROR(D59/$D$16, 0)</f>
        <v>0</v>
      </c>
    </row>
    <row r="61" spans="1:4">
      <c r="A61" s="107" t="s">
        <v>25</v>
      </c>
      <c r="B61" s="10" t="s">
        <v>17</v>
      </c>
      <c r="C61" s="37"/>
      <c r="D61" s="37"/>
    </row>
    <row r="62" spans="1:4" ht="15">
      <c r="A62" s="107"/>
      <c r="B62" s="10" t="s">
        <v>18</v>
      </c>
      <c r="C62" s="46">
        <f>IFERROR(C61/$C$16, 0)</f>
        <v>0</v>
      </c>
      <c r="D62" s="46">
        <f>IFERROR(D61/$D$16, 0)</f>
        <v>0</v>
      </c>
    </row>
    <row r="63" spans="1:4">
      <c r="A63" s="107" t="s">
        <v>26</v>
      </c>
      <c r="B63" s="10" t="s">
        <v>17</v>
      </c>
      <c r="C63" s="37"/>
      <c r="D63" s="37"/>
    </row>
    <row r="64" spans="1:4" ht="15">
      <c r="A64" s="107"/>
      <c r="B64" s="10" t="s">
        <v>18</v>
      </c>
      <c r="C64" s="46">
        <f>IFERROR(C63/$C$16, 0)</f>
        <v>0</v>
      </c>
      <c r="D64" s="46">
        <f>IFERROR(D63/$D$16, 0)</f>
        <v>0</v>
      </c>
    </row>
    <row r="65" spans="1:7">
      <c r="A65" s="11"/>
    </row>
    <row r="66" spans="1:7">
      <c r="A66" s="11"/>
    </row>
    <row r="67" spans="1:7" ht="15">
      <c r="A67" s="23" t="s">
        <v>47</v>
      </c>
    </row>
    <row r="68" spans="1:7" ht="15">
      <c r="A68" s="23"/>
      <c r="B68" s="95">
        <v>2010</v>
      </c>
      <c r="C68" s="95">
        <v>2018</v>
      </c>
    </row>
    <row r="69" spans="1:7">
      <c r="A69" s="1" t="s">
        <v>27</v>
      </c>
      <c r="B69" s="54"/>
      <c r="C69" s="54"/>
    </row>
    <row r="70" spans="1:7" ht="15">
      <c r="A70" s="34" t="s">
        <v>28</v>
      </c>
      <c r="B70"/>
      <c r="C70" s="45">
        <f>IFERROR((C69-B69)/B69, 0)</f>
        <v>0</v>
      </c>
    </row>
    <row r="74" spans="1:7" ht="15">
      <c r="A74" s="23" t="s">
        <v>108</v>
      </c>
    </row>
    <row r="75" spans="1:7">
      <c r="A75" s="60" t="s">
        <v>110</v>
      </c>
    </row>
    <row r="76" spans="1:7" s="26" customFormat="1" ht="28.5">
      <c r="A76" s="61" t="s">
        <v>223</v>
      </c>
      <c r="B76" s="26" t="s">
        <v>111</v>
      </c>
      <c r="C76" s="26" t="s">
        <v>55</v>
      </c>
      <c r="D76" s="26" t="s">
        <v>112</v>
      </c>
      <c r="E76" s="26" t="s">
        <v>55</v>
      </c>
      <c r="F76" s="26" t="s">
        <v>11</v>
      </c>
      <c r="G76" s="26" t="s">
        <v>55</v>
      </c>
    </row>
    <row r="77" spans="1:7">
      <c r="A77" s="1" t="s">
        <v>113</v>
      </c>
      <c r="B77" s="37"/>
      <c r="C77" s="19">
        <f>IFERROR(B77/#REF!, 0)</f>
        <v>0</v>
      </c>
      <c r="D77" s="37"/>
      <c r="E77" s="19">
        <f>IFERROR(D77/#REF!, 0)</f>
        <v>0</v>
      </c>
      <c r="F77" s="18">
        <f t="shared" ref="F77:F81" si="4">B77+D77</f>
        <v>0</v>
      </c>
      <c r="G77" s="19">
        <f>IFERROR(F77/#REF!, 0)</f>
        <v>0</v>
      </c>
    </row>
    <row r="78" spans="1:7">
      <c r="A78" s="1" t="s">
        <v>114</v>
      </c>
      <c r="B78" s="37"/>
      <c r="C78" s="19">
        <f>IFERROR(B78/#REF!, 0)</f>
        <v>0</v>
      </c>
      <c r="D78" s="37"/>
      <c r="E78" s="19">
        <f>IFERROR(D78/#REF!, 0)</f>
        <v>0</v>
      </c>
      <c r="F78" s="18">
        <f t="shared" si="4"/>
        <v>0</v>
      </c>
      <c r="G78" s="19">
        <f>IFERROR(F78/#REF!, 0)</f>
        <v>0</v>
      </c>
    </row>
    <row r="79" spans="1:7">
      <c r="A79" s="1" t="s">
        <v>115</v>
      </c>
      <c r="B79" s="37"/>
      <c r="C79" s="19">
        <f>IFERROR(B79/#REF!, 0)</f>
        <v>0</v>
      </c>
      <c r="D79" s="37"/>
      <c r="E79" s="19">
        <f>IFERROR(D79/#REF!, 0)</f>
        <v>0</v>
      </c>
      <c r="F79" s="18">
        <f t="shared" si="4"/>
        <v>0</v>
      </c>
      <c r="G79" s="19">
        <f>IFERROR(F79/#REF!, 0)</f>
        <v>0</v>
      </c>
    </row>
    <row r="80" spans="1:7">
      <c r="A80" s="1" t="s">
        <v>116</v>
      </c>
      <c r="B80" s="37"/>
      <c r="C80" s="19">
        <f>IFERROR(B80/#REF!, 0)</f>
        <v>0</v>
      </c>
      <c r="D80" s="37"/>
      <c r="E80" s="19">
        <f>IFERROR(D80/#REF!, 0)</f>
        <v>0</v>
      </c>
      <c r="F80" s="18">
        <f t="shared" si="4"/>
        <v>0</v>
      </c>
      <c r="G80" s="19">
        <f>IFERROR(F80/#REF!, 0)</f>
        <v>0</v>
      </c>
    </row>
    <row r="81" spans="1:7">
      <c r="A81" s="1" t="s">
        <v>117</v>
      </c>
      <c r="B81" s="37"/>
      <c r="C81" s="19">
        <f>IFERROR(B81/#REF!, 0)</f>
        <v>0</v>
      </c>
      <c r="D81" s="37"/>
      <c r="E81" s="19">
        <f>IFERROR(D81/#REF!, 0)</f>
        <v>0</v>
      </c>
      <c r="F81" s="18">
        <f t="shared" si="4"/>
        <v>0</v>
      </c>
      <c r="G81" s="19">
        <f>IFERROR(F81/#REF!, 0)</f>
        <v>0</v>
      </c>
    </row>
    <row r="82" spans="1:7">
      <c r="A82" s="1" t="s">
        <v>11</v>
      </c>
      <c r="B82" s="18">
        <f>SUM(B77:B81)</f>
        <v>0</v>
      </c>
      <c r="C82" s="19">
        <f>IFERROR(B82/$F$82, 0)</f>
        <v>0</v>
      </c>
      <c r="D82" s="18">
        <f>SUM(D77:D81)</f>
        <v>0</v>
      </c>
      <c r="E82" s="19">
        <f>IFERROR(D82/$F$82, 0)</f>
        <v>0</v>
      </c>
      <c r="F82" s="18">
        <f>SUM(F77:F81)</f>
        <v>0</v>
      </c>
      <c r="G82"/>
    </row>
    <row r="85" spans="1:7" ht="15">
      <c r="A85" s="23" t="s">
        <v>109</v>
      </c>
    </row>
    <row r="86" spans="1:7">
      <c r="A86" s="60" t="s">
        <v>110</v>
      </c>
    </row>
    <row r="87" spans="1:7">
      <c r="A87" s="60" t="s">
        <v>222</v>
      </c>
    </row>
    <row r="88" spans="1:7" ht="41.45" customHeight="1">
      <c r="B88" s="106" t="s">
        <v>119</v>
      </c>
      <c r="C88" s="106"/>
      <c r="D88" s="106" t="s">
        <v>118</v>
      </c>
      <c r="E88" s="106"/>
      <c r="F88" s="106" t="s">
        <v>225</v>
      </c>
      <c r="G88" s="105"/>
    </row>
    <row r="89" spans="1:7" ht="28.5">
      <c r="A89" s="61" t="s">
        <v>224</v>
      </c>
      <c r="B89" s="26" t="s">
        <v>30</v>
      </c>
      <c r="C89" s="26" t="s">
        <v>18</v>
      </c>
      <c r="D89" s="26" t="s">
        <v>30</v>
      </c>
      <c r="E89" s="26" t="s">
        <v>18</v>
      </c>
      <c r="F89" s="26" t="s">
        <v>30</v>
      </c>
      <c r="G89" s="26" t="s">
        <v>18</v>
      </c>
    </row>
    <row r="90" spans="1:7" ht="15">
      <c r="A90" s="1" t="s">
        <v>113</v>
      </c>
      <c r="B90" s="55"/>
      <c r="C90" s="56">
        <f>IFERROR(B90/F77, 0)</f>
        <v>0</v>
      </c>
      <c r="D90" s="55"/>
      <c r="E90" s="56">
        <f>IFERROR(D90/F77, 0)</f>
        <v>0</v>
      </c>
      <c r="F90" s="18">
        <f>B90+D90</f>
        <v>0</v>
      </c>
      <c r="G90" s="28">
        <f>IFERROR(F90/$F$95, 0)</f>
        <v>0</v>
      </c>
    </row>
    <row r="91" spans="1:7" ht="15">
      <c r="A91" s="1" t="s">
        <v>114</v>
      </c>
      <c r="B91" s="55"/>
      <c r="C91" s="56">
        <f>IFERROR(B91/F78, 0)</f>
        <v>0</v>
      </c>
      <c r="D91" s="55"/>
      <c r="E91" s="56">
        <f>IFERROR(D91/F78, 0)</f>
        <v>0</v>
      </c>
      <c r="F91" s="18">
        <f t="shared" ref="F91:F95" si="5">B91+D91</f>
        <v>0</v>
      </c>
      <c r="G91" s="28">
        <f t="shared" ref="G91:G94" si="6">IFERROR(F91/$F$95, 0)</f>
        <v>0</v>
      </c>
    </row>
    <row r="92" spans="1:7" ht="15">
      <c r="A92" s="1" t="s">
        <v>115</v>
      </c>
      <c r="B92" s="55"/>
      <c r="C92" s="56">
        <f>IFERROR(B92/F79, 0)</f>
        <v>0</v>
      </c>
      <c r="D92" s="55"/>
      <c r="E92" s="56">
        <f>IFERROR(D92/F79, 0)</f>
        <v>0</v>
      </c>
      <c r="F92" s="18">
        <f t="shared" si="5"/>
        <v>0</v>
      </c>
      <c r="G92" s="28">
        <f t="shared" si="6"/>
        <v>0</v>
      </c>
    </row>
    <row r="93" spans="1:7" ht="15">
      <c r="A93" s="1" t="s">
        <v>116</v>
      </c>
      <c r="B93" s="55"/>
      <c r="C93" s="56">
        <f>IFERROR(B93/F80, 0)</f>
        <v>0</v>
      </c>
      <c r="D93" s="55"/>
      <c r="E93" s="56">
        <f>IFERROR(D93/F80, 0)</f>
        <v>0</v>
      </c>
      <c r="F93" s="18">
        <f t="shared" si="5"/>
        <v>0</v>
      </c>
      <c r="G93" s="28">
        <f t="shared" si="6"/>
        <v>0</v>
      </c>
    </row>
    <row r="94" spans="1:7" ht="15">
      <c r="A94" s="1" t="s">
        <v>117</v>
      </c>
      <c r="B94" s="57"/>
      <c r="C94" s="56">
        <f>IFERROR(B94/F81, 0)</f>
        <v>0</v>
      </c>
      <c r="D94" s="57"/>
      <c r="E94" s="56">
        <f>IFERROR(D94/F81, 0)</f>
        <v>0</v>
      </c>
      <c r="F94" s="18">
        <f t="shared" si="5"/>
        <v>0</v>
      </c>
      <c r="G94" s="28">
        <f t="shared" si="6"/>
        <v>0</v>
      </c>
    </row>
    <row r="95" spans="1:7" ht="15">
      <c r="A95" s="1" t="s">
        <v>29</v>
      </c>
      <c r="B95" s="58">
        <f>SUM(B90:B94)</f>
        <v>0</v>
      </c>
      <c r="C95" s="59">
        <f>IFERROR(B95/#REF!, 0)</f>
        <v>0</v>
      </c>
      <c r="D95" s="58">
        <f>SUM(D90:D94)</f>
        <v>0</v>
      </c>
      <c r="E95" s="59">
        <f>IFERROR(D95/#REF!, 0)</f>
        <v>0</v>
      </c>
      <c r="F95" s="18">
        <f t="shared" si="5"/>
        <v>0</v>
      </c>
    </row>
    <row r="98" s="2" customFormat="1"/>
  </sheetData>
  <mergeCells count="14">
    <mergeCell ref="E5:F5"/>
    <mergeCell ref="F88:G88"/>
    <mergeCell ref="D88:E88"/>
    <mergeCell ref="A57:A58"/>
    <mergeCell ref="A59:A60"/>
    <mergeCell ref="A61:A62"/>
    <mergeCell ref="A63:A64"/>
    <mergeCell ref="B88:C88"/>
    <mergeCell ref="A44:A45"/>
    <mergeCell ref="A51:A52"/>
    <mergeCell ref="A53:A54"/>
    <mergeCell ref="A55:A56"/>
    <mergeCell ref="A46:A47"/>
    <mergeCell ref="D31:E31"/>
  </mergeCells>
  <pageMargins left="0.7" right="0.7" top="0.75" bottom="0.75" header="0.3" footer="0.3"/>
  <pageSetup paperSize="15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selection activeCell="C19" sqref="C19"/>
    </sheetView>
  </sheetViews>
  <sheetFormatPr defaultColWidth="9" defaultRowHeight="14.25"/>
  <cols>
    <col min="1" max="1" width="21.125" customWidth="1"/>
    <col min="2" max="2" width="11.625" customWidth="1"/>
    <col min="3" max="3" width="14.125" customWidth="1"/>
    <col min="4" max="7" width="11.625" customWidth="1"/>
    <col min="8" max="11" width="11.125" customWidth="1"/>
    <col min="12" max="12" width="33.625" customWidth="1"/>
    <col min="13" max="15" width="11.125" customWidth="1"/>
  </cols>
  <sheetData>
    <row r="1" spans="1:5" ht="15">
      <c r="A1" s="23" t="s">
        <v>102</v>
      </c>
    </row>
    <row r="2" spans="1:5" ht="60">
      <c r="B2" s="36" t="s">
        <v>184</v>
      </c>
      <c r="C2" s="25" t="s">
        <v>197</v>
      </c>
    </row>
    <row r="5" spans="1:5" s="91" customFormat="1" ht="15">
      <c r="A5" s="23" t="s">
        <v>121</v>
      </c>
      <c r="B5" s="23"/>
      <c r="C5" s="23"/>
      <c r="D5" s="23"/>
      <c r="E5" s="23"/>
    </row>
    <row r="6" spans="1:5">
      <c r="A6" s="60" t="s">
        <v>128</v>
      </c>
      <c r="B6" s="1"/>
      <c r="C6" s="1"/>
      <c r="D6" s="1"/>
      <c r="E6" s="1"/>
    </row>
    <row r="7" spans="1:5">
      <c r="A7" s="60"/>
      <c r="B7" s="1" t="s">
        <v>195</v>
      </c>
      <c r="C7" s="1" t="s">
        <v>196</v>
      </c>
      <c r="D7" s="1"/>
      <c r="E7" s="1"/>
    </row>
    <row r="8" spans="1:5" ht="20.100000000000001" customHeight="1">
      <c r="A8" s="2"/>
      <c r="B8" s="95">
        <v>2018</v>
      </c>
      <c r="C8" s="95">
        <v>2040</v>
      </c>
      <c r="D8" s="2" t="s">
        <v>28</v>
      </c>
      <c r="E8" s="2"/>
    </row>
    <row r="9" spans="1:5">
      <c r="A9" s="1" t="s">
        <v>31</v>
      </c>
      <c r="B9" s="17"/>
      <c r="C9" s="17"/>
      <c r="D9" s="19">
        <f>IFERROR((C9-B9)/B9, 0)</f>
        <v>0</v>
      </c>
      <c r="E9" s="1"/>
    </row>
    <row r="10" spans="1:5">
      <c r="A10" s="1" t="s">
        <v>33</v>
      </c>
      <c r="B10" s="17"/>
      <c r="C10" s="17"/>
      <c r="D10" s="19">
        <f t="shared" ref="D10:D12" si="0">IFERROR((C10-B10)/B10, 0)</f>
        <v>0</v>
      </c>
      <c r="E10" s="1"/>
    </row>
    <row r="11" spans="1:5">
      <c r="A11" s="1" t="s">
        <v>32</v>
      </c>
      <c r="B11" s="17"/>
      <c r="C11" s="17"/>
      <c r="D11" s="19">
        <f t="shared" si="0"/>
        <v>0</v>
      </c>
      <c r="E11" s="1"/>
    </row>
    <row r="12" spans="1:5">
      <c r="A12" s="1" t="s">
        <v>34</v>
      </c>
      <c r="B12" s="17"/>
      <c r="C12" s="17"/>
      <c r="D12" s="19">
        <f t="shared" si="0"/>
        <v>0</v>
      </c>
      <c r="E12" s="1"/>
    </row>
    <row r="13" spans="1:5">
      <c r="A13" s="1"/>
      <c r="B13" s="1"/>
      <c r="C13" s="1"/>
      <c r="D13" s="1"/>
      <c r="E13" s="1"/>
    </row>
    <row r="14" spans="1:5">
      <c r="A14" s="1"/>
      <c r="B14" s="1"/>
      <c r="C14" s="1"/>
      <c r="D14" s="1"/>
      <c r="E14" s="1"/>
    </row>
    <row r="15" spans="1:5" s="91" customFormat="1" ht="15">
      <c r="A15" s="23" t="s">
        <v>122</v>
      </c>
    </row>
    <row r="16" spans="1:5" s="91" customFormat="1" ht="15">
      <c r="A16" s="23"/>
      <c r="B16" s="66" t="s">
        <v>195</v>
      </c>
      <c r="C16" s="11" t="s">
        <v>196</v>
      </c>
    </row>
    <row r="17" spans="1:3">
      <c r="B17" s="95">
        <v>2018</v>
      </c>
      <c r="C17" s="95">
        <v>2040</v>
      </c>
    </row>
    <row r="18" spans="1:3">
      <c r="A18" s="1" t="s">
        <v>31</v>
      </c>
      <c r="B18" s="30">
        <f>B9</f>
        <v>0</v>
      </c>
      <c r="C18" s="30">
        <f>C9</f>
        <v>0</v>
      </c>
    </row>
    <row r="19" spans="1:3">
      <c r="A19" s="1" t="s">
        <v>49</v>
      </c>
      <c r="B19" s="30">
        <f>HousingInventory!C12</f>
        <v>0</v>
      </c>
      <c r="C19" s="17"/>
    </row>
    <row r="20" spans="1:3">
      <c r="A20" s="1" t="s">
        <v>50</v>
      </c>
      <c r="B20" s="18">
        <f>IFERROR(B18/B19, 0)</f>
        <v>0</v>
      </c>
      <c r="C20" s="18">
        <f>IFERROR(C18/C19, 0)</f>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topLeftCell="A31" workbookViewId="0">
      <selection activeCell="C61" sqref="C61"/>
    </sheetView>
  </sheetViews>
  <sheetFormatPr defaultColWidth="9" defaultRowHeight="14.25"/>
  <cols>
    <col min="1" max="1" width="21.125" style="1" customWidth="1"/>
    <col min="2" max="7" width="11.625" style="1" customWidth="1"/>
    <col min="8" max="11" width="11.125" style="1" customWidth="1"/>
    <col min="12" max="12" width="33.625" style="1" customWidth="1"/>
    <col min="13" max="15" width="11.125" style="1" customWidth="1"/>
    <col min="16" max="16384" width="9" style="1"/>
  </cols>
  <sheetData>
    <row r="1" spans="1:4" ht="15">
      <c r="A1" s="23" t="s">
        <v>102</v>
      </c>
    </row>
    <row r="2" spans="1:4" ht="60">
      <c r="A2"/>
      <c r="B2" s="36" t="s">
        <v>184</v>
      </c>
      <c r="C2" s="25" t="s">
        <v>197</v>
      </c>
    </row>
    <row r="4" spans="1:4" s="23" customFormat="1" ht="15">
      <c r="A4" s="23" t="s">
        <v>123</v>
      </c>
    </row>
    <row r="5" spans="1:4">
      <c r="B5" s="95">
        <v>2010</v>
      </c>
      <c r="C5" s="95">
        <v>2018</v>
      </c>
      <c r="D5" s="1" t="s">
        <v>55</v>
      </c>
    </row>
    <row r="6" spans="1:4">
      <c r="A6" s="1" t="s">
        <v>129</v>
      </c>
      <c r="B6" s="17"/>
      <c r="C6" s="17"/>
      <c r="D6" s="19">
        <f t="shared" ref="D6:D11" si="0">IFERROR(C6/$C$12, 0)</f>
        <v>0</v>
      </c>
    </row>
    <row r="7" spans="1:4">
      <c r="A7" s="1" t="s">
        <v>51</v>
      </c>
      <c r="B7" s="17"/>
      <c r="C7" s="17"/>
      <c r="D7" s="19">
        <f t="shared" si="0"/>
        <v>0</v>
      </c>
    </row>
    <row r="8" spans="1:4">
      <c r="A8" s="1" t="s">
        <v>52</v>
      </c>
      <c r="B8" s="17"/>
      <c r="C8" s="17"/>
      <c r="D8" s="19">
        <f t="shared" si="0"/>
        <v>0</v>
      </c>
    </row>
    <row r="9" spans="1:4">
      <c r="A9" s="1" t="s">
        <v>53</v>
      </c>
      <c r="B9" s="17"/>
      <c r="C9" s="17"/>
      <c r="D9" s="19">
        <f t="shared" si="0"/>
        <v>0</v>
      </c>
    </row>
    <row r="10" spans="1:4">
      <c r="A10" s="1" t="s">
        <v>54</v>
      </c>
      <c r="B10" s="17"/>
      <c r="C10" s="17"/>
      <c r="D10" s="19">
        <f t="shared" si="0"/>
        <v>0</v>
      </c>
    </row>
    <row r="11" spans="1:4">
      <c r="A11" s="1" t="s">
        <v>56</v>
      </c>
      <c r="B11" s="17"/>
      <c r="C11" s="17"/>
      <c r="D11" s="19">
        <f t="shared" si="0"/>
        <v>0</v>
      </c>
    </row>
    <row r="12" spans="1:4">
      <c r="A12" s="1" t="s">
        <v>11</v>
      </c>
      <c r="B12" s="18">
        <f t="shared" ref="B12:C12" si="1">SUM(B6:B11)</f>
        <v>0</v>
      </c>
      <c r="C12" s="18">
        <f t="shared" si="1"/>
        <v>0</v>
      </c>
    </row>
    <row r="13" spans="1:4">
      <c r="A13" s="1" t="s">
        <v>28</v>
      </c>
      <c r="B13"/>
      <c r="C13" s="19">
        <f>IFERROR((C12-B12)/B12, 0)</f>
        <v>0</v>
      </c>
    </row>
    <row r="14" spans="1:4">
      <c r="B14"/>
      <c r="C14" s="90"/>
    </row>
    <row r="16" spans="1:4" s="23" customFormat="1" ht="15">
      <c r="A16" s="23" t="s">
        <v>124</v>
      </c>
    </row>
    <row r="18" spans="1:6">
      <c r="B18" s="95">
        <v>2010</v>
      </c>
      <c r="C18" s="10" t="s">
        <v>55</v>
      </c>
      <c r="D18" s="95">
        <v>2018</v>
      </c>
      <c r="E18" s="10" t="s">
        <v>55</v>
      </c>
    </row>
    <row r="19" spans="1:6">
      <c r="A19" s="1" t="s">
        <v>57</v>
      </c>
      <c r="B19" s="20"/>
      <c r="C19" s="21">
        <f>IFERROR(B19/$B$12, 0)</f>
        <v>0</v>
      </c>
      <c r="D19" s="20"/>
      <c r="E19" s="21">
        <f>IFERROR(D19/$C$12, 0)</f>
        <v>0</v>
      </c>
    </row>
    <row r="20" spans="1:6">
      <c r="A20" s="1" t="s">
        <v>58</v>
      </c>
      <c r="B20" s="20"/>
      <c r="C20" s="21">
        <f t="shared" ref="C20:C24" si="2">IFERROR(B20/$B$12, 0)</f>
        <v>0</v>
      </c>
      <c r="D20" s="20"/>
      <c r="E20" s="21">
        <f t="shared" ref="E20:E24" si="3">IFERROR(D20/$C$12, 0)</f>
        <v>0</v>
      </c>
    </row>
    <row r="21" spans="1:6">
      <c r="A21" s="1" t="s">
        <v>59</v>
      </c>
      <c r="B21" s="20"/>
      <c r="C21" s="21">
        <f t="shared" si="2"/>
        <v>0</v>
      </c>
      <c r="D21" s="20"/>
      <c r="E21" s="21">
        <f t="shared" si="3"/>
        <v>0</v>
      </c>
    </row>
    <row r="22" spans="1:6">
      <c r="A22" s="1" t="s">
        <v>60</v>
      </c>
      <c r="B22" s="20"/>
      <c r="C22" s="21">
        <f t="shared" si="2"/>
        <v>0</v>
      </c>
      <c r="D22" s="20"/>
      <c r="E22" s="21">
        <f t="shared" si="3"/>
        <v>0</v>
      </c>
    </row>
    <row r="23" spans="1:6">
      <c r="A23" s="1" t="s">
        <v>130</v>
      </c>
      <c r="B23" s="20"/>
      <c r="C23" s="21">
        <f t="shared" si="2"/>
        <v>0</v>
      </c>
      <c r="D23" s="20"/>
      <c r="E23" s="21">
        <f t="shared" si="3"/>
        <v>0</v>
      </c>
    </row>
    <row r="24" spans="1:6">
      <c r="A24" s="1" t="s">
        <v>131</v>
      </c>
      <c r="B24" s="20"/>
      <c r="C24" s="21">
        <f t="shared" si="2"/>
        <v>0</v>
      </c>
      <c r="D24" s="20"/>
      <c r="E24" s="21">
        <f t="shared" si="3"/>
        <v>0</v>
      </c>
    </row>
    <row r="27" spans="1:6" s="23" customFormat="1" ht="15">
      <c r="A27" s="23" t="s">
        <v>125</v>
      </c>
    </row>
    <row r="29" spans="1:6">
      <c r="C29" s="95">
        <v>2010</v>
      </c>
      <c r="D29" s="85" t="s">
        <v>55</v>
      </c>
      <c r="E29" s="95">
        <v>2018</v>
      </c>
      <c r="F29" s="85" t="s">
        <v>55</v>
      </c>
    </row>
    <row r="30" spans="1:6">
      <c r="A30" s="109" t="s">
        <v>63</v>
      </c>
      <c r="B30" s="1" t="s">
        <v>61</v>
      </c>
      <c r="C30" s="20"/>
      <c r="D30" s="21">
        <f>IFERROR(C30/(C30+C31), 0)</f>
        <v>0</v>
      </c>
      <c r="E30" s="20"/>
      <c r="F30" s="21">
        <f>IFERROR(E30/(E30+E31), 0)</f>
        <v>0</v>
      </c>
    </row>
    <row r="31" spans="1:6">
      <c r="A31" s="109"/>
      <c r="B31" s="1" t="s">
        <v>62</v>
      </c>
      <c r="C31" s="20"/>
      <c r="D31" s="21">
        <f>IFERROR(C31/(C30+C31), 0)</f>
        <v>0</v>
      </c>
      <c r="E31" s="20"/>
      <c r="F31" s="21">
        <f>IFERROR(E31/(E30+E31), 0)</f>
        <v>0</v>
      </c>
    </row>
    <row r="32" spans="1:6">
      <c r="A32" s="109" t="s">
        <v>65</v>
      </c>
      <c r="B32" s="1" t="s">
        <v>61</v>
      </c>
      <c r="C32" s="20"/>
      <c r="D32" s="21">
        <f>IFERROR(C32/(C32+C33), 0)</f>
        <v>0</v>
      </c>
      <c r="E32" s="20"/>
      <c r="F32" s="21">
        <f>IFERROR(E32/(E32+E33), 0)</f>
        <v>0</v>
      </c>
    </row>
    <row r="33" spans="1:6">
      <c r="A33" s="109"/>
      <c r="B33" s="1" t="s">
        <v>62</v>
      </c>
      <c r="C33" s="20"/>
      <c r="D33" s="21">
        <f>IFERROR(C33/(C32+C33), 0)</f>
        <v>0</v>
      </c>
      <c r="E33" s="20"/>
      <c r="F33" s="21">
        <f>IFERROR(E33/(E32+E33), 0)</f>
        <v>0</v>
      </c>
    </row>
    <row r="34" spans="1:6">
      <c r="A34" s="107" t="s">
        <v>64</v>
      </c>
      <c r="B34" s="1" t="s">
        <v>61</v>
      </c>
      <c r="C34" s="20"/>
      <c r="D34" s="21">
        <f>IFERROR(C34/(C34+C35), 0)</f>
        <v>0</v>
      </c>
      <c r="E34" s="20"/>
      <c r="F34" s="21">
        <f>IFERROR(E34/(E34+E35), 0)</f>
        <v>0</v>
      </c>
    </row>
    <row r="35" spans="1:6">
      <c r="A35" s="107"/>
      <c r="B35" s="1" t="s">
        <v>62</v>
      </c>
      <c r="C35" s="20"/>
      <c r="D35" s="21">
        <f>IFERROR(C35/(C34+C35), 0)</f>
        <v>0</v>
      </c>
      <c r="E35" s="20"/>
      <c r="F35" s="21">
        <f>IFERROR(E35/(E34+E35), 0)</f>
        <v>0</v>
      </c>
    </row>
    <row r="36" spans="1:6">
      <c r="A36" s="107" t="s">
        <v>66</v>
      </c>
      <c r="B36" s="1" t="s">
        <v>61</v>
      </c>
      <c r="C36" s="20"/>
      <c r="D36" s="21">
        <f>IFERROR(C36/(C36+C37), 0)</f>
        <v>0</v>
      </c>
      <c r="E36" s="20"/>
      <c r="F36" s="21">
        <f>IFERROR(E36/(E36+E37), 0)</f>
        <v>0</v>
      </c>
    </row>
    <row r="37" spans="1:6">
      <c r="A37" s="107"/>
      <c r="B37" s="1" t="s">
        <v>62</v>
      </c>
      <c r="C37" s="20"/>
      <c r="D37" s="21">
        <f>IFERROR(C37/(C36+C37), 0)</f>
        <v>0</v>
      </c>
      <c r="E37" s="20"/>
      <c r="F37" s="21">
        <f>IFERROR(E37/(E36+E37), 0)</f>
        <v>0</v>
      </c>
    </row>
    <row r="38" spans="1:6">
      <c r="A38" s="107" t="s">
        <v>67</v>
      </c>
      <c r="B38" s="1" t="s">
        <v>61</v>
      </c>
      <c r="C38" s="20"/>
      <c r="D38" s="21">
        <f>IFERROR(C38/(C38+C39), 0)</f>
        <v>0</v>
      </c>
      <c r="E38" s="20"/>
      <c r="F38" s="21">
        <f>IFERROR(E38/(E38+E39), 0)</f>
        <v>0</v>
      </c>
    </row>
    <row r="39" spans="1:6">
      <c r="A39" s="107"/>
      <c r="B39" s="1" t="s">
        <v>62</v>
      </c>
      <c r="C39" s="20"/>
      <c r="D39" s="21">
        <f>IFERROR(C39/(C38+C39), 0)</f>
        <v>0</v>
      </c>
      <c r="E39" s="20"/>
      <c r="F39" s="21">
        <f>IFERROR(E39/(E38+E39), 0)</f>
        <v>0</v>
      </c>
    </row>
    <row r="40" spans="1:6">
      <c r="A40" s="107" t="s">
        <v>68</v>
      </c>
      <c r="B40" s="1" t="s">
        <v>61</v>
      </c>
      <c r="C40" s="20"/>
      <c r="D40" s="21">
        <f>IFERROR(C40/(C40+C41), 0)</f>
        <v>0</v>
      </c>
      <c r="E40" s="20"/>
      <c r="F40" s="21">
        <f>IFERROR(E40/(E40+E41), 0)</f>
        <v>0</v>
      </c>
    </row>
    <row r="41" spans="1:6">
      <c r="A41" s="107"/>
      <c r="B41" s="1" t="s">
        <v>62</v>
      </c>
      <c r="C41" s="20"/>
      <c r="D41" s="21">
        <f>IFERROR(C41/(C40+C41), 0)</f>
        <v>0</v>
      </c>
      <c r="E41" s="20"/>
      <c r="F41" s="21">
        <f>IFERROR(E41/(E40+E41), 0)</f>
        <v>0</v>
      </c>
    </row>
    <row r="42" spans="1:6">
      <c r="A42" s="107" t="s">
        <v>69</v>
      </c>
      <c r="B42" s="1" t="s">
        <v>61</v>
      </c>
      <c r="C42" s="20"/>
      <c r="D42" s="21">
        <f>IFERROR(C42/(C42+C43), 0)</f>
        <v>0</v>
      </c>
      <c r="E42" s="20"/>
      <c r="F42" s="21">
        <f>IFERROR(E42/(E42+E43), 0)</f>
        <v>0</v>
      </c>
    </row>
    <row r="43" spans="1:6">
      <c r="A43" s="107"/>
      <c r="B43" s="1" t="s">
        <v>62</v>
      </c>
      <c r="C43" s="20"/>
      <c r="D43" s="21">
        <f>IFERROR(C43/(C42+C43), 0)</f>
        <v>0</v>
      </c>
      <c r="E43" s="20"/>
      <c r="F43" s="21">
        <f>IFERROR(E43/(E42+E43), 0)</f>
        <v>0</v>
      </c>
    </row>
    <row r="44" spans="1:6">
      <c r="A44" s="107" t="s">
        <v>70</v>
      </c>
      <c r="B44" s="1" t="s">
        <v>61</v>
      </c>
      <c r="C44" s="20"/>
      <c r="D44" s="21">
        <f>IFERROR(C44/(C44+C45), 0)</f>
        <v>0</v>
      </c>
      <c r="E44" s="20"/>
      <c r="F44" s="21">
        <f>IFERROR(E44/(E44+E45), 0)</f>
        <v>0</v>
      </c>
    </row>
    <row r="45" spans="1:6">
      <c r="A45" s="107"/>
      <c r="B45" s="1" t="s">
        <v>62</v>
      </c>
      <c r="C45" s="20"/>
      <c r="D45" s="21">
        <f>IFERROR(C45/(C44+C45), 0)</f>
        <v>0</v>
      </c>
      <c r="E45" s="20"/>
      <c r="F45" s="21">
        <f>IFERROR(E45/(E44+E45), 0)</f>
        <v>0</v>
      </c>
    </row>
    <row r="48" spans="1:6" ht="15">
      <c r="A48" s="23" t="s">
        <v>185</v>
      </c>
    </row>
    <row r="49" spans="1:3" ht="32.25" customHeight="1">
      <c r="C49" s="12" t="s">
        <v>77</v>
      </c>
    </row>
    <row r="50" spans="1:3">
      <c r="A50" s="1" t="s">
        <v>132</v>
      </c>
      <c r="C50" s="17"/>
    </row>
    <row r="51" spans="1:3">
      <c r="B51" s="22" t="s">
        <v>78</v>
      </c>
      <c r="C51" s="17"/>
    </row>
    <row r="52" spans="1:3">
      <c r="B52" s="22" t="s">
        <v>79</v>
      </c>
      <c r="C52" s="17"/>
    </row>
    <row r="53" spans="1:3">
      <c r="B53" s="22" t="s">
        <v>90</v>
      </c>
      <c r="C53" s="17"/>
    </row>
    <row r="54" spans="1:3">
      <c r="B54" s="22" t="s">
        <v>80</v>
      </c>
      <c r="C54" s="17"/>
    </row>
    <row r="55" spans="1:3">
      <c r="B55" s="22" t="s">
        <v>81</v>
      </c>
      <c r="C55" s="17"/>
    </row>
    <row r="56" spans="1:3">
      <c r="B56" s="22" t="s">
        <v>82</v>
      </c>
      <c r="C56" s="17"/>
    </row>
    <row r="57" spans="1:3">
      <c r="B57" s="22" t="s">
        <v>83</v>
      </c>
      <c r="C57" s="17"/>
    </row>
    <row r="58" spans="1:3" customFormat="1"/>
    <row r="59" spans="1:3" customFormat="1"/>
    <row r="60" spans="1:3" customFormat="1" ht="15">
      <c r="A60" s="23" t="s">
        <v>186</v>
      </c>
    </row>
    <row r="61" spans="1:3">
      <c r="C61" s="14"/>
    </row>
    <row r="62" spans="1:3">
      <c r="A62" s="1" t="s">
        <v>72</v>
      </c>
      <c r="C62" s="62">
        <f>SUM(C63:C66)</f>
        <v>0</v>
      </c>
    </row>
    <row r="63" spans="1:3">
      <c r="B63" s="1" t="s">
        <v>73</v>
      </c>
      <c r="C63" s="20"/>
    </row>
    <row r="64" spans="1:3">
      <c r="B64" s="1" t="s">
        <v>74</v>
      </c>
      <c r="C64" s="20"/>
    </row>
    <row r="65" spans="2:3">
      <c r="B65" s="1" t="s">
        <v>75</v>
      </c>
      <c r="C65" s="20"/>
    </row>
    <row r="66" spans="2:3">
      <c r="B66" s="1" t="s">
        <v>76</v>
      </c>
      <c r="C66" s="20"/>
    </row>
  </sheetData>
  <mergeCells count="8">
    <mergeCell ref="A42:A43"/>
    <mergeCell ref="A44:A45"/>
    <mergeCell ref="A30:A31"/>
    <mergeCell ref="A32:A33"/>
    <mergeCell ref="A34:A35"/>
    <mergeCell ref="A36:A37"/>
    <mergeCell ref="A38:A39"/>
    <mergeCell ref="A40:A41"/>
  </mergeCells>
  <pageMargins left="0.7" right="0.7" top="0.75" bottom="0.75" header="0.3" footer="0.3"/>
  <pageSetup paperSize="154" orientation="portrait" r:id="rId1"/>
  <ignoredErrors>
    <ignoredError sqref="C31:F43"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
  <sheetViews>
    <sheetView topLeftCell="A31" workbookViewId="0">
      <selection activeCell="C34" sqref="C34"/>
    </sheetView>
  </sheetViews>
  <sheetFormatPr defaultColWidth="9" defaultRowHeight="14.25"/>
  <cols>
    <col min="1" max="1" width="24.125" style="1" customWidth="1"/>
    <col min="2" max="2" width="14.125" style="1" customWidth="1"/>
    <col min="3" max="4" width="14.5" style="1" customWidth="1"/>
    <col min="5" max="7" width="11.625" style="1" customWidth="1"/>
    <col min="8" max="11" width="11.125" style="1" customWidth="1"/>
    <col min="12" max="12" width="33.625" style="1" customWidth="1"/>
    <col min="13" max="15" width="11.125" style="1" customWidth="1"/>
    <col min="16" max="16384" width="9" style="1"/>
  </cols>
  <sheetData>
    <row r="1" spans="1:4" ht="15">
      <c r="A1" s="23" t="s">
        <v>102</v>
      </c>
    </row>
    <row r="2" spans="1:4" ht="46.5" customHeight="1">
      <c r="A2"/>
      <c r="B2" s="36" t="s">
        <v>184</v>
      </c>
      <c r="C2" s="25" t="s">
        <v>197</v>
      </c>
    </row>
    <row r="4" spans="1:4" ht="15">
      <c r="A4" s="23" t="s">
        <v>188</v>
      </c>
    </row>
    <row r="6" spans="1:4" ht="57" customHeight="1">
      <c r="A6" s="2" t="s">
        <v>136</v>
      </c>
      <c r="B6" s="14" t="s">
        <v>85</v>
      </c>
      <c r="C6" s="14" t="s">
        <v>87</v>
      </c>
      <c r="D6" s="14" t="s">
        <v>86</v>
      </c>
    </row>
    <row r="7" spans="1:4">
      <c r="A7" s="1" t="s">
        <v>113</v>
      </c>
      <c r="B7" s="20"/>
      <c r="C7" s="63">
        <f>CommunityProfile!B77</f>
        <v>0</v>
      </c>
      <c r="D7" s="62">
        <f>C7-B7</f>
        <v>0</v>
      </c>
    </row>
    <row r="8" spans="1:4">
      <c r="A8" s="1" t="s">
        <v>114</v>
      </c>
      <c r="B8" s="20"/>
      <c r="C8" s="63">
        <f>CommunityProfile!B78</f>
        <v>0</v>
      </c>
      <c r="D8" s="62">
        <f t="shared" ref="D8:D10" si="0">C8-B8</f>
        <v>0</v>
      </c>
    </row>
    <row r="9" spans="1:4">
      <c r="A9" s="1" t="s">
        <v>115</v>
      </c>
      <c r="B9" s="20"/>
      <c r="C9" s="63">
        <f>CommunityProfile!B79</f>
        <v>0</v>
      </c>
      <c r="D9" s="62">
        <f t="shared" si="0"/>
        <v>0</v>
      </c>
    </row>
    <row r="10" spans="1:4">
      <c r="A10" s="1" t="s">
        <v>134</v>
      </c>
      <c r="B10" s="20"/>
      <c r="C10" s="63">
        <f>CommunityProfile!B80+CommunityProfile!B81</f>
        <v>0</v>
      </c>
      <c r="D10" s="62">
        <f t="shared" si="0"/>
        <v>0</v>
      </c>
    </row>
    <row r="11" spans="1:4" customFormat="1"/>
    <row r="12" spans="1:4" customFormat="1"/>
    <row r="13" spans="1:4" ht="15">
      <c r="A13" s="23" t="s">
        <v>189</v>
      </c>
    </row>
    <row r="15" spans="1:4" ht="30.6" customHeight="1">
      <c r="A15" s="2" t="s">
        <v>149</v>
      </c>
      <c r="B15" s="35" t="s">
        <v>143</v>
      </c>
      <c r="C15" s="35" t="s">
        <v>142</v>
      </c>
      <c r="D15" s="2"/>
    </row>
    <row r="16" spans="1:4" ht="15.6" customHeight="1">
      <c r="A16" s="67" t="s">
        <v>137</v>
      </c>
      <c r="B16" s="20"/>
      <c r="C16" s="35">
        <f>B16*CommunityProfile!$C$33</f>
        <v>0</v>
      </c>
      <c r="D16" s="2"/>
    </row>
    <row r="17" spans="1:5" ht="15.6" customHeight="1">
      <c r="A17" s="67" t="s">
        <v>138</v>
      </c>
      <c r="B17" s="20"/>
      <c r="C17" s="35">
        <f>B17*CommunityProfile!$C$33</f>
        <v>0</v>
      </c>
      <c r="D17" s="2"/>
    </row>
    <row r="18" spans="1:5" ht="15.6" customHeight="1">
      <c r="A18" s="67" t="s">
        <v>139</v>
      </c>
      <c r="B18" s="20"/>
      <c r="C18" s="35">
        <f>B18*CommunityProfile!$C$33</f>
        <v>0</v>
      </c>
      <c r="D18" s="2"/>
    </row>
    <row r="19" spans="1:5" ht="15.6" customHeight="1">
      <c r="A19" s="67" t="s">
        <v>141</v>
      </c>
      <c r="B19" s="20"/>
      <c r="C19" s="35">
        <f>B19*CommunityProfile!$C$33</f>
        <v>0</v>
      </c>
      <c r="D19" s="2"/>
    </row>
    <row r="20" spans="1:5" ht="15.6" customHeight="1">
      <c r="A20" s="67" t="s">
        <v>140</v>
      </c>
      <c r="B20" s="20"/>
      <c r="C20" s="35">
        <f>B20*CommunityProfile!$C$33</f>
        <v>0</v>
      </c>
      <c r="D20" s="2"/>
    </row>
    <row r="21" spans="1:5" ht="15.6" customHeight="1">
      <c r="A21" s="67" t="s">
        <v>145</v>
      </c>
      <c r="B21" s="20"/>
      <c r="C21" s="35">
        <f>B21*CommunityProfile!$C$33</f>
        <v>0</v>
      </c>
      <c r="D21" s="2"/>
    </row>
    <row r="22" spans="1:5" ht="15.6" customHeight="1">
      <c r="A22" s="67" t="s">
        <v>144</v>
      </c>
      <c r="B22" s="20"/>
      <c r="C22" s="35">
        <f>B22*CommunityProfile!$C$33</f>
        <v>0</v>
      </c>
      <c r="D22" s="2"/>
    </row>
    <row r="23" spans="1:5" ht="15.6" customHeight="1">
      <c r="A23" s="67" t="s">
        <v>146</v>
      </c>
      <c r="B23" s="20"/>
      <c r="C23" s="35">
        <f>B23*CommunityProfile!$C$33</f>
        <v>0</v>
      </c>
      <c r="D23" s="2"/>
    </row>
    <row r="24" spans="1:5" ht="15.6" customHeight="1">
      <c r="A24" s="67" t="s">
        <v>147</v>
      </c>
      <c r="B24" s="20"/>
      <c r="C24" s="35">
        <f>B24*CommunityProfile!$C$33</f>
        <v>0</v>
      </c>
      <c r="D24" s="2"/>
    </row>
    <row r="25" spans="1:5" ht="15.6" customHeight="1">
      <c r="A25" s="67" t="s">
        <v>148</v>
      </c>
      <c r="B25" s="20"/>
      <c r="C25" s="35">
        <f>B25*CommunityProfile!$C$33</f>
        <v>0</v>
      </c>
      <c r="D25" s="2"/>
    </row>
    <row r="26" spans="1:5" ht="15.6" customHeight="1">
      <c r="A26" s="67"/>
      <c r="B26" s="35"/>
      <c r="C26" s="35"/>
      <c r="D26" s="2"/>
    </row>
    <row r="27" spans="1:5" ht="15.6" customHeight="1">
      <c r="A27" s="67" t="s">
        <v>151</v>
      </c>
      <c r="B27" s="68">
        <f>CommunityProfile!C69</f>
        <v>0</v>
      </c>
      <c r="C27" s="35"/>
      <c r="D27" s="2"/>
    </row>
    <row r="28" spans="1:5" ht="15.6" customHeight="1">
      <c r="A28" s="67"/>
      <c r="B28" s="35"/>
      <c r="C28" s="35"/>
      <c r="D28" s="2"/>
    </row>
    <row r="29" spans="1:5" ht="15.6" customHeight="1">
      <c r="A29" s="67" t="s">
        <v>152</v>
      </c>
      <c r="B29" s="69"/>
      <c r="C29" s="35"/>
      <c r="D29" s="2"/>
    </row>
    <row r="30" spans="1:5" ht="30.6" customHeight="1">
      <c r="A30" s="2" t="s">
        <v>153</v>
      </c>
      <c r="B30" s="69"/>
      <c r="C30" s="35"/>
      <c r="D30" s="2"/>
    </row>
    <row r="31" spans="1:5" ht="15.6" customHeight="1">
      <c r="A31" s="67"/>
      <c r="B31" s="35"/>
      <c r="C31" s="35"/>
      <c r="D31" s="2"/>
    </row>
    <row r="32" spans="1:5" ht="30" customHeight="1">
      <c r="A32" s="67"/>
      <c r="C32" s="35" t="s">
        <v>160</v>
      </c>
      <c r="D32" s="35" t="s">
        <v>159</v>
      </c>
      <c r="E32" s="1" t="s">
        <v>169</v>
      </c>
    </row>
    <row r="33" spans="1:6" ht="15.6" customHeight="1">
      <c r="A33" s="67" t="s">
        <v>161</v>
      </c>
      <c r="B33" s="70"/>
    </row>
    <row r="34" spans="1:6" ht="15.6" customHeight="1">
      <c r="A34" s="67"/>
      <c r="B34" s="70" t="s">
        <v>162</v>
      </c>
      <c r="C34" s="72">
        <f>B29</f>
        <v>0</v>
      </c>
      <c r="D34" s="72">
        <f>B30</f>
        <v>0</v>
      </c>
    </row>
    <row r="35" spans="1:6" ht="15.6" customHeight="1">
      <c r="A35" s="67"/>
      <c r="B35" s="22" t="s">
        <v>166</v>
      </c>
      <c r="C35" s="76">
        <f>C34*$E$35</f>
        <v>0</v>
      </c>
      <c r="D35" s="76">
        <f>D34*$E$35</f>
        <v>0</v>
      </c>
      <c r="E35" s="77">
        <v>0.2</v>
      </c>
      <c r="F35" s="1" t="s">
        <v>172</v>
      </c>
    </row>
    <row r="36" spans="1:6" ht="15.6" customHeight="1">
      <c r="A36" s="67"/>
      <c r="B36" s="22" t="s">
        <v>163</v>
      </c>
      <c r="C36" s="76">
        <f>C34-C35</f>
        <v>0</v>
      </c>
      <c r="D36" s="76">
        <f>D34-D35</f>
        <v>0</v>
      </c>
    </row>
    <row r="37" spans="1:6" ht="15.6" customHeight="1">
      <c r="A37" s="67"/>
      <c r="B37" s="70" t="s">
        <v>164</v>
      </c>
      <c r="C37" s="73">
        <f>$E$37</f>
        <v>0.04</v>
      </c>
      <c r="D37" s="73">
        <f>$E$37</f>
        <v>0.04</v>
      </c>
      <c r="E37" s="77">
        <v>0.04</v>
      </c>
      <c r="F37" s="1" t="s">
        <v>172</v>
      </c>
    </row>
    <row r="38" spans="1:6" ht="15.6" customHeight="1">
      <c r="A38" s="67"/>
      <c r="B38" s="22" t="s">
        <v>167</v>
      </c>
      <c r="C38" s="74">
        <f>12*$E$38</f>
        <v>360</v>
      </c>
      <c r="D38" s="74">
        <f>12*$E$38</f>
        <v>360</v>
      </c>
      <c r="E38" s="17">
        <v>30</v>
      </c>
      <c r="F38" s="1" t="s">
        <v>168</v>
      </c>
    </row>
    <row r="39" spans="1:6" ht="15.6" customHeight="1">
      <c r="A39" s="67"/>
      <c r="B39" s="71" t="s">
        <v>165</v>
      </c>
      <c r="C39" s="75">
        <f>PMT(C37/12, C38, -C36, 0)</f>
        <v>0</v>
      </c>
      <c r="D39" s="75">
        <f>PMT(D37/12, D38, -D36, 0)</f>
        <v>0</v>
      </c>
    </row>
    <row r="40" spans="1:6" ht="15.6" customHeight="1">
      <c r="A40" s="67" t="s">
        <v>170</v>
      </c>
      <c r="B40" s="70"/>
      <c r="C40" s="35"/>
      <c r="D40" s="2"/>
    </row>
    <row r="41" spans="1:6" ht="15.6" customHeight="1">
      <c r="A41" s="67"/>
      <c r="B41" s="22" t="s">
        <v>171</v>
      </c>
      <c r="C41" s="76">
        <f>C39*12</f>
        <v>0</v>
      </c>
      <c r="D41" s="76">
        <f>D39*12</f>
        <v>0</v>
      </c>
    </row>
    <row r="42" spans="1:6" ht="15.6" customHeight="1">
      <c r="A42" s="67"/>
      <c r="B42" s="22" t="s">
        <v>173</v>
      </c>
      <c r="C42" s="76">
        <f>$E$42*C34</f>
        <v>0</v>
      </c>
      <c r="D42" s="76">
        <f>$E$42*D34</f>
        <v>0</v>
      </c>
      <c r="E42" s="78">
        <v>1.2999999999999999E-2</v>
      </c>
      <c r="F42" s="1" t="s">
        <v>172</v>
      </c>
    </row>
    <row r="43" spans="1:6" ht="15.6" customHeight="1">
      <c r="A43" s="67"/>
      <c r="B43" s="70" t="s">
        <v>174</v>
      </c>
      <c r="C43" s="80">
        <f>$E$43*(C34/1000)</f>
        <v>0</v>
      </c>
      <c r="D43" s="80">
        <f>$E$43*(D34/1000)</f>
        <v>0</v>
      </c>
      <c r="E43" s="79">
        <v>5</v>
      </c>
      <c r="F43" s="1" t="s">
        <v>175</v>
      </c>
    </row>
    <row r="44" spans="1:6" ht="15.6" customHeight="1">
      <c r="A44" s="67"/>
      <c r="B44" s="81" t="s">
        <v>176</v>
      </c>
      <c r="C44" s="76">
        <f>C43+C42+C41</f>
        <v>0</v>
      </c>
      <c r="D44" s="76">
        <f>D43+D42+D41</f>
        <v>0</v>
      </c>
    </row>
    <row r="45" spans="1:6" ht="15.6" customHeight="1">
      <c r="A45" s="67"/>
      <c r="B45" s="81" t="s">
        <v>177</v>
      </c>
      <c r="C45" s="76">
        <f>C44/12</f>
        <v>0</v>
      </c>
      <c r="D45" s="76">
        <f>D44/12</f>
        <v>0</v>
      </c>
      <c r="E45"/>
      <c r="F45"/>
    </row>
    <row r="46" spans="1:6" ht="15.6" customHeight="1">
      <c r="A46" s="67" t="s">
        <v>178</v>
      </c>
      <c r="B46" s="70"/>
      <c r="C46" s="76">
        <f>C45*3.33</f>
        <v>0</v>
      </c>
      <c r="D46" s="76">
        <f>D45*3.33</f>
        <v>0</v>
      </c>
      <c r="E46"/>
      <c r="F46"/>
    </row>
    <row r="47" spans="1:6" ht="15.6" customHeight="1">
      <c r="A47" s="67" t="s">
        <v>179</v>
      </c>
      <c r="B47" s="70"/>
      <c r="C47" s="76">
        <f>C46*12</f>
        <v>0</v>
      </c>
      <c r="D47" s="76">
        <f>D46*12</f>
        <v>0</v>
      </c>
      <c r="E47"/>
      <c r="F47"/>
    </row>
    <row r="48" spans="1:6" ht="15.6" customHeight="1">
      <c r="A48" s="67"/>
      <c r="B48" s="70"/>
      <c r="C48" s="35"/>
      <c r="D48" s="2"/>
    </row>
    <row r="49" spans="1:5" customFormat="1" ht="31.7" customHeight="1">
      <c r="C49" s="2" t="s">
        <v>181</v>
      </c>
    </row>
    <row r="50" spans="1:5" ht="31.7" customHeight="1">
      <c r="A50" s="2" t="s">
        <v>157</v>
      </c>
      <c r="B50" s="82">
        <f>C47</f>
        <v>0</v>
      </c>
      <c r="C50" s="83"/>
      <c r="D50" s="84" t="s">
        <v>180</v>
      </c>
    </row>
    <row r="51" spans="1:5" ht="31.7" customHeight="1">
      <c r="A51" s="2" t="s">
        <v>158</v>
      </c>
      <c r="B51" s="82">
        <f>D47</f>
        <v>0</v>
      </c>
      <c r="C51" s="83"/>
      <c r="D51" s="84" t="s">
        <v>180</v>
      </c>
    </row>
    <row r="52" spans="1:5" customFormat="1" ht="15" customHeight="1"/>
    <row r="53" spans="1:5" customFormat="1" ht="15" customHeight="1"/>
    <row r="54" spans="1:5" ht="15">
      <c r="A54" s="23" t="s">
        <v>190</v>
      </c>
    </row>
    <row r="55" spans="1:5">
      <c r="A55" s="60" t="s">
        <v>209</v>
      </c>
    </row>
    <row r="56" spans="1:5" s="2" customFormat="1" ht="57">
      <c r="B56" s="15" t="s">
        <v>95</v>
      </c>
      <c r="C56" s="14" t="s">
        <v>96</v>
      </c>
      <c r="D56" s="14" t="s">
        <v>135</v>
      </c>
      <c r="E56" s="14" t="s">
        <v>89</v>
      </c>
    </row>
    <row r="57" spans="1:5">
      <c r="A57" s="1" t="s">
        <v>88</v>
      </c>
      <c r="B57" s="18">
        <f>CommunityProfile!C26</f>
        <v>0</v>
      </c>
      <c r="C57" s="18">
        <f>IFERROR(CommunityProfile!C26/CommunityProfile!C34, 0)</f>
        <v>0</v>
      </c>
      <c r="D57" s="18">
        <f>C57*1.05</f>
        <v>0</v>
      </c>
      <c r="E57" s="18">
        <f>D57*(CommunityProfile!C21-CommunityProfile!B21)</f>
        <v>0</v>
      </c>
    </row>
  </sheetData>
  <pageMargins left="0.7" right="0.7" top="0.75" bottom="0.75" header="0.3" footer="0.3"/>
  <pageSetup paperSize="15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B2"/>
  <sheetViews>
    <sheetView workbookViewId="0">
      <selection activeCell="R124" sqref="R124"/>
    </sheetView>
  </sheetViews>
  <sheetFormatPr defaultColWidth="8.875" defaultRowHeight="14.25"/>
  <cols>
    <col min="1" max="16384" width="8.875" style="1"/>
  </cols>
  <sheetData>
    <row r="2" spans="1:2" ht="15">
      <c r="A2" s="23" t="s">
        <v>99</v>
      </c>
      <c r="B2" s="29" t="s">
        <v>98</v>
      </c>
    </row>
  </sheetData>
  <hyperlinks>
    <hyperlink ref="B2" r:id="rId1"/>
  </hyperlinks>
  <pageMargins left="0.7" right="0.7" top="0.75" bottom="0.75" header="0.3" footer="0.3"/>
  <pageSetup paperSize="154"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B2"/>
  <sheetViews>
    <sheetView topLeftCell="A109" workbookViewId="0">
      <selection activeCell="R140" sqref="R140"/>
    </sheetView>
  </sheetViews>
  <sheetFormatPr defaultColWidth="8.875" defaultRowHeight="14.25"/>
  <cols>
    <col min="1" max="16384" width="8.875" style="1"/>
  </cols>
  <sheetData>
    <row r="2" spans="1:2" ht="15">
      <c r="A2" s="23" t="s">
        <v>99</v>
      </c>
      <c r="B2" s="29" t="s">
        <v>100</v>
      </c>
    </row>
  </sheetData>
  <hyperlinks>
    <hyperlink ref="B2"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B2"/>
  <sheetViews>
    <sheetView workbookViewId="0">
      <selection activeCell="A2" sqref="A2:B2"/>
    </sheetView>
  </sheetViews>
  <sheetFormatPr defaultColWidth="8.875" defaultRowHeight="14.25"/>
  <cols>
    <col min="1" max="16384" width="8.875" style="1"/>
  </cols>
  <sheetData>
    <row r="2" spans="1:2" ht="15">
      <c r="A2" s="23" t="s">
        <v>99</v>
      </c>
      <c r="B2" s="29" t="s">
        <v>127</v>
      </c>
    </row>
  </sheetData>
  <hyperlinks>
    <hyperlink ref="B2" r:id="rId1"/>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2:B2"/>
  <sheetViews>
    <sheetView topLeftCell="A4" workbookViewId="0">
      <selection activeCell="A2" sqref="A2"/>
    </sheetView>
  </sheetViews>
  <sheetFormatPr defaultColWidth="8.875" defaultRowHeight="14.25"/>
  <cols>
    <col min="1" max="16384" width="8.875" style="1"/>
  </cols>
  <sheetData>
    <row r="2" spans="1:2" ht="15">
      <c r="A2" s="23" t="s">
        <v>99</v>
      </c>
      <c r="B2" s="29" t="s">
        <v>133</v>
      </c>
    </row>
  </sheetData>
  <hyperlinks>
    <hyperlink ref="B2"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README</vt:lpstr>
      <vt:lpstr>CommunityProfile</vt:lpstr>
      <vt:lpstr>WorkforceProfile</vt:lpstr>
      <vt:lpstr>HousingInventory</vt:lpstr>
      <vt:lpstr>GapAnalysis</vt:lpstr>
      <vt:lpstr>ACS_Census Data</vt:lpstr>
      <vt:lpstr>HUD CHAS</vt:lpstr>
      <vt:lpstr>ESD</vt:lpstr>
      <vt:lpstr>PolicyMap</vt:lpstr>
      <vt:lpstr>Zillow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Johnson</dc:creator>
  <cp:lastModifiedBy>Hodgson, Laura</cp:lastModifiedBy>
  <dcterms:created xsi:type="dcterms:W3CDTF">2020-02-05T19:32:07Z</dcterms:created>
  <dcterms:modified xsi:type="dcterms:W3CDTF">2020-03-17T17:29:40Z</dcterms:modified>
</cp:coreProperties>
</file>